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101 Francouzská 56 a 58 - výměna plynových kotlů\na E_ZAK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Naklady'!$A$1:$Y$26</definedName>
    <definedName name="_xlnm.Print_Area" localSheetId="4">'01 01 Pol'!$A$1:$Y$188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G44" i="1"/>
  <c r="F44" i="1"/>
  <c r="G43" i="1"/>
  <c r="F43" i="1"/>
  <c r="G41" i="1"/>
  <c r="F41" i="1"/>
  <c r="G40" i="1"/>
  <c r="F40" i="1"/>
  <c r="G39" i="1"/>
  <c r="F39" i="1"/>
  <c r="G187" i="13"/>
  <c r="BA158" i="13"/>
  <c r="BA157" i="13"/>
  <c r="BA150" i="13"/>
  <c r="BA76" i="13"/>
  <c r="BA10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V8" i="13" s="1"/>
  <c r="K11" i="13"/>
  <c r="Q11" i="13"/>
  <c r="V11" i="13"/>
  <c r="G12" i="13"/>
  <c r="G11" i="13" s="1"/>
  <c r="I12" i="13"/>
  <c r="I11" i="13" s="1"/>
  <c r="K12" i="13"/>
  <c r="M12" i="13"/>
  <c r="M11" i="13" s="1"/>
  <c r="O12" i="13"/>
  <c r="O11" i="13" s="1"/>
  <c r="Q12" i="13"/>
  <c r="V12" i="13"/>
  <c r="G14" i="13"/>
  <c r="I14" i="13"/>
  <c r="K14" i="13"/>
  <c r="M14" i="13"/>
  <c r="O14" i="13"/>
  <c r="Q14" i="13"/>
  <c r="V14" i="13"/>
  <c r="G15" i="13"/>
  <c r="G16" i="13"/>
  <c r="I16" i="13"/>
  <c r="I15" i="13" s="1"/>
  <c r="K16" i="13"/>
  <c r="K15" i="13" s="1"/>
  <c r="M16" i="13"/>
  <c r="M15" i="13" s="1"/>
  <c r="O16" i="13"/>
  <c r="O15" i="13" s="1"/>
  <c r="Q16" i="13"/>
  <c r="Q15" i="13" s="1"/>
  <c r="V16" i="13"/>
  <c r="V15" i="13" s="1"/>
  <c r="K25" i="13"/>
  <c r="O25" i="13"/>
  <c r="Q25" i="13"/>
  <c r="V25" i="13"/>
  <c r="G26" i="13"/>
  <c r="M26" i="13" s="1"/>
  <c r="M25" i="13" s="1"/>
  <c r="I26" i="13"/>
  <c r="I25" i="13" s="1"/>
  <c r="K26" i="13"/>
  <c r="O26" i="13"/>
  <c r="Q26" i="13"/>
  <c r="V26" i="13"/>
  <c r="G27" i="13"/>
  <c r="I27" i="13"/>
  <c r="O27" i="13"/>
  <c r="G28" i="13"/>
  <c r="I28" i="13"/>
  <c r="K28" i="13"/>
  <c r="K27" i="13" s="1"/>
  <c r="M28" i="13"/>
  <c r="M27" i="13" s="1"/>
  <c r="O28" i="13"/>
  <c r="Q28" i="13"/>
  <c r="Q27" i="13" s="1"/>
  <c r="V28" i="13"/>
  <c r="V27" i="13" s="1"/>
  <c r="V39" i="13"/>
  <c r="G40" i="13"/>
  <c r="G39" i="13" s="1"/>
  <c r="I40" i="13"/>
  <c r="I39" i="13" s="1"/>
  <c r="K40" i="13"/>
  <c r="K39" i="13" s="1"/>
  <c r="O40" i="13"/>
  <c r="O39" i="13" s="1"/>
  <c r="Q40" i="13"/>
  <c r="Q39" i="13" s="1"/>
  <c r="V40" i="13"/>
  <c r="G50" i="13"/>
  <c r="I50" i="13"/>
  <c r="K50" i="13"/>
  <c r="M50" i="13"/>
  <c r="O50" i="13"/>
  <c r="Q50" i="13"/>
  <c r="V50" i="13"/>
  <c r="I52" i="13"/>
  <c r="G53" i="13"/>
  <c r="G52" i="13" s="1"/>
  <c r="I53" i="13"/>
  <c r="K53" i="13"/>
  <c r="K52" i="13" s="1"/>
  <c r="M53" i="13"/>
  <c r="M52" i="13" s="1"/>
  <c r="O53" i="13"/>
  <c r="O52" i="13" s="1"/>
  <c r="Q53" i="13"/>
  <c r="Q52" i="13" s="1"/>
  <c r="V53" i="13"/>
  <c r="V52" i="13" s="1"/>
  <c r="G55" i="13"/>
  <c r="O55" i="13"/>
  <c r="V55" i="13"/>
  <c r="G57" i="13"/>
  <c r="M57" i="13" s="1"/>
  <c r="M55" i="13" s="1"/>
  <c r="I57" i="13"/>
  <c r="I55" i="13" s="1"/>
  <c r="K57" i="13"/>
  <c r="K55" i="13" s="1"/>
  <c r="O57" i="13"/>
  <c r="Q57" i="13"/>
  <c r="V57" i="13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0" i="13"/>
  <c r="I60" i="13"/>
  <c r="K60" i="13"/>
  <c r="M60" i="13"/>
  <c r="O60" i="13"/>
  <c r="Q60" i="13"/>
  <c r="Q55" i="13" s="1"/>
  <c r="V60" i="13"/>
  <c r="G61" i="13"/>
  <c r="I61" i="13"/>
  <c r="K61" i="13"/>
  <c r="O61" i="13"/>
  <c r="Q61" i="13"/>
  <c r="V61" i="13"/>
  <c r="G62" i="13"/>
  <c r="M62" i="13" s="1"/>
  <c r="M61" i="13" s="1"/>
  <c r="I62" i="13"/>
  <c r="K62" i="13"/>
  <c r="O62" i="13"/>
  <c r="Q62" i="13"/>
  <c r="V62" i="13"/>
  <c r="G64" i="13"/>
  <c r="I64" i="13"/>
  <c r="I63" i="13" s="1"/>
  <c r="K64" i="13"/>
  <c r="M64" i="13"/>
  <c r="M63" i="13" s="1"/>
  <c r="O64" i="13"/>
  <c r="O63" i="13" s="1"/>
  <c r="Q64" i="13"/>
  <c r="Q63" i="13" s="1"/>
  <c r="V64" i="13"/>
  <c r="V63" i="13" s="1"/>
  <c r="G65" i="13"/>
  <c r="G63" i="13" s="1"/>
  <c r="I65" i="13"/>
  <c r="K65" i="13"/>
  <c r="K63" i="13" s="1"/>
  <c r="M65" i="13"/>
  <c r="O65" i="13"/>
  <c r="Q65" i="13"/>
  <c r="V65" i="13"/>
  <c r="G68" i="13"/>
  <c r="I68" i="13"/>
  <c r="K68" i="13"/>
  <c r="M68" i="13"/>
  <c r="O68" i="13"/>
  <c r="Q68" i="13"/>
  <c r="V68" i="13"/>
  <c r="G77" i="13"/>
  <c r="I77" i="13"/>
  <c r="K77" i="13"/>
  <c r="M77" i="13"/>
  <c r="O77" i="13"/>
  <c r="Q77" i="13"/>
  <c r="V77" i="13"/>
  <c r="G81" i="13"/>
  <c r="I81" i="13"/>
  <c r="I79" i="13" s="1"/>
  <c r="K81" i="13"/>
  <c r="K79" i="13" s="1"/>
  <c r="M81" i="13"/>
  <c r="M79" i="13" s="1"/>
  <c r="O81" i="13"/>
  <c r="O79" i="13" s="1"/>
  <c r="Q81" i="13"/>
  <c r="Q79" i="13" s="1"/>
  <c r="V81" i="13"/>
  <c r="V79" i="13" s="1"/>
  <c r="G83" i="13"/>
  <c r="G79" i="13" s="1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I88" i="13"/>
  <c r="K88" i="13"/>
  <c r="M88" i="13"/>
  <c r="O88" i="13"/>
  <c r="Q88" i="13"/>
  <c r="V88" i="13"/>
  <c r="G89" i="13"/>
  <c r="I89" i="13"/>
  <c r="K89" i="13"/>
  <c r="M89" i="13"/>
  <c r="O89" i="13"/>
  <c r="Q89" i="13"/>
  <c r="V89" i="13"/>
  <c r="G92" i="13"/>
  <c r="I92" i="13"/>
  <c r="K92" i="13"/>
  <c r="K91" i="13" s="1"/>
  <c r="M92" i="13"/>
  <c r="O92" i="13"/>
  <c r="O91" i="13" s="1"/>
  <c r="Q92" i="13"/>
  <c r="Q91" i="13" s="1"/>
  <c r="V92" i="13"/>
  <c r="V91" i="13" s="1"/>
  <c r="G93" i="13"/>
  <c r="G91" i="13" s="1"/>
  <c r="I93" i="13"/>
  <c r="I91" i="13" s="1"/>
  <c r="K93" i="13"/>
  <c r="M93" i="13"/>
  <c r="O93" i="13"/>
  <c r="Q93" i="13"/>
  <c r="V93" i="13"/>
  <c r="G94" i="13"/>
  <c r="M94" i="13" s="1"/>
  <c r="I94" i="13"/>
  <c r="K94" i="13"/>
  <c r="O94" i="13"/>
  <c r="Q94" i="13"/>
  <c r="V94" i="13"/>
  <c r="G95" i="13"/>
  <c r="M95" i="13" s="1"/>
  <c r="I95" i="13"/>
  <c r="K95" i="13"/>
  <c r="O95" i="13"/>
  <c r="Q95" i="13"/>
  <c r="V95" i="13"/>
  <c r="G97" i="13"/>
  <c r="I97" i="13"/>
  <c r="K97" i="13"/>
  <c r="M97" i="13"/>
  <c r="O97" i="13"/>
  <c r="Q97" i="13"/>
  <c r="V97" i="13"/>
  <c r="G99" i="13"/>
  <c r="I99" i="13"/>
  <c r="K99" i="13"/>
  <c r="M99" i="13"/>
  <c r="O99" i="13"/>
  <c r="Q99" i="13"/>
  <c r="V99" i="13"/>
  <c r="G100" i="13"/>
  <c r="I100" i="13"/>
  <c r="K100" i="13"/>
  <c r="O100" i="13"/>
  <c r="Q100" i="13"/>
  <c r="G101" i="13"/>
  <c r="I101" i="13"/>
  <c r="K101" i="13"/>
  <c r="M101" i="13"/>
  <c r="O101" i="13"/>
  <c r="Q101" i="13"/>
  <c r="V101" i="13"/>
  <c r="G102" i="13"/>
  <c r="M102" i="13" s="1"/>
  <c r="M100" i="13" s="1"/>
  <c r="I102" i="13"/>
  <c r="K102" i="13"/>
  <c r="O102" i="13"/>
  <c r="Q102" i="13"/>
  <c r="V102" i="13"/>
  <c r="G103" i="13"/>
  <c r="I103" i="13"/>
  <c r="K103" i="13"/>
  <c r="M103" i="13"/>
  <c r="O103" i="13"/>
  <c r="Q103" i="13"/>
  <c r="V103" i="13"/>
  <c r="G104" i="13"/>
  <c r="I104" i="13"/>
  <c r="K104" i="13"/>
  <c r="M104" i="13"/>
  <c r="O104" i="13"/>
  <c r="Q104" i="13"/>
  <c r="V104" i="13"/>
  <c r="V100" i="13" s="1"/>
  <c r="G105" i="13"/>
  <c r="I105" i="13"/>
  <c r="K105" i="13"/>
  <c r="G106" i="13"/>
  <c r="I106" i="13"/>
  <c r="K106" i="13"/>
  <c r="M106" i="13"/>
  <c r="O106" i="13"/>
  <c r="O105" i="13" s="1"/>
  <c r="Q106" i="13"/>
  <c r="Q105" i="13" s="1"/>
  <c r="V106" i="13"/>
  <c r="V105" i="13" s="1"/>
  <c r="G108" i="13"/>
  <c r="I108" i="13"/>
  <c r="K108" i="13"/>
  <c r="M108" i="13"/>
  <c r="O108" i="13"/>
  <c r="Q108" i="13"/>
  <c r="V108" i="13"/>
  <c r="G116" i="13"/>
  <c r="I116" i="13"/>
  <c r="K116" i="13"/>
  <c r="M116" i="13"/>
  <c r="O116" i="13"/>
  <c r="Q116" i="13"/>
  <c r="V116" i="13"/>
  <c r="G125" i="13"/>
  <c r="I125" i="13"/>
  <c r="K125" i="13"/>
  <c r="M125" i="13"/>
  <c r="O125" i="13"/>
  <c r="Q125" i="13"/>
  <c r="V125" i="13"/>
  <c r="G127" i="13"/>
  <c r="M127" i="13" s="1"/>
  <c r="I127" i="13"/>
  <c r="K127" i="13"/>
  <c r="O127" i="13"/>
  <c r="Q127" i="13"/>
  <c r="V127" i="13"/>
  <c r="G147" i="13"/>
  <c r="I147" i="13"/>
  <c r="K147" i="13"/>
  <c r="M147" i="13"/>
  <c r="O147" i="13"/>
  <c r="O146" i="13" s="1"/>
  <c r="Q147" i="13"/>
  <c r="Q146" i="13" s="1"/>
  <c r="V147" i="13"/>
  <c r="V146" i="13" s="1"/>
  <c r="G148" i="13"/>
  <c r="G146" i="13" s="1"/>
  <c r="I148" i="13"/>
  <c r="I146" i="13" s="1"/>
  <c r="K148" i="13"/>
  <c r="K146" i="13" s="1"/>
  <c r="M148" i="13"/>
  <c r="O148" i="13"/>
  <c r="Q148" i="13"/>
  <c r="V148" i="13"/>
  <c r="G149" i="13"/>
  <c r="I149" i="13"/>
  <c r="K149" i="13"/>
  <c r="M149" i="13"/>
  <c r="O149" i="13"/>
  <c r="Q149" i="13"/>
  <c r="V149" i="13"/>
  <c r="G159" i="13"/>
  <c r="I159" i="13"/>
  <c r="K159" i="13"/>
  <c r="M159" i="13"/>
  <c r="O159" i="13"/>
  <c r="Q159" i="13"/>
  <c r="V159" i="13"/>
  <c r="G161" i="13"/>
  <c r="M161" i="13" s="1"/>
  <c r="I161" i="13"/>
  <c r="K161" i="13"/>
  <c r="O161" i="13"/>
  <c r="Q161" i="13"/>
  <c r="V161" i="13"/>
  <c r="G163" i="13"/>
  <c r="G162" i="13" s="1"/>
  <c r="I163" i="13"/>
  <c r="I162" i="13" s="1"/>
  <c r="K163" i="13"/>
  <c r="K162" i="13" s="1"/>
  <c r="M163" i="13"/>
  <c r="M162" i="13" s="1"/>
  <c r="O163" i="13"/>
  <c r="O162" i="13" s="1"/>
  <c r="Q163" i="13"/>
  <c r="Q162" i="13" s="1"/>
  <c r="V163" i="13"/>
  <c r="V162" i="13" s="1"/>
  <c r="G164" i="13"/>
  <c r="M164" i="13" s="1"/>
  <c r="I164" i="13"/>
  <c r="K164" i="13"/>
  <c r="O164" i="13"/>
  <c r="Q164" i="13"/>
  <c r="V164" i="13"/>
  <c r="G167" i="13"/>
  <c r="I167" i="13"/>
  <c r="K167" i="13"/>
  <c r="M167" i="13"/>
  <c r="O167" i="13"/>
  <c r="Q167" i="13"/>
  <c r="Q166" i="13" s="1"/>
  <c r="V167" i="13"/>
  <c r="V166" i="13" s="1"/>
  <c r="G173" i="13"/>
  <c r="G166" i="13" s="1"/>
  <c r="I173" i="13"/>
  <c r="I166" i="13" s="1"/>
  <c r="K173" i="13"/>
  <c r="K166" i="13" s="1"/>
  <c r="M173" i="13"/>
  <c r="M166" i="13" s="1"/>
  <c r="O173" i="13"/>
  <c r="O166" i="13" s="1"/>
  <c r="Q173" i="13"/>
  <c r="V173" i="13"/>
  <c r="G175" i="13"/>
  <c r="I175" i="13"/>
  <c r="K175" i="13"/>
  <c r="M175" i="13"/>
  <c r="O175" i="13"/>
  <c r="Q175" i="13"/>
  <c r="V175" i="13"/>
  <c r="G176" i="13"/>
  <c r="I176" i="13"/>
  <c r="K176" i="13"/>
  <c r="M176" i="13"/>
  <c r="O176" i="13"/>
  <c r="Q176" i="13"/>
  <c r="V176" i="13"/>
  <c r="G178" i="13"/>
  <c r="M178" i="13" s="1"/>
  <c r="I178" i="13"/>
  <c r="K178" i="13"/>
  <c r="O178" i="13"/>
  <c r="Q178" i="13"/>
  <c r="V178" i="13"/>
  <c r="G181" i="13"/>
  <c r="I181" i="13"/>
  <c r="K181" i="13"/>
  <c r="M181" i="13"/>
  <c r="O181" i="13"/>
  <c r="Q181" i="13"/>
  <c r="V181" i="13"/>
  <c r="G183" i="13"/>
  <c r="I183" i="13"/>
  <c r="K183" i="13"/>
  <c r="M183" i="13"/>
  <c r="O183" i="13"/>
  <c r="Q183" i="13"/>
  <c r="V183" i="13"/>
  <c r="AE187" i="13"/>
  <c r="AF187" i="13"/>
  <c r="G25" i="12"/>
  <c r="BA23" i="12"/>
  <c r="BA22" i="12"/>
  <c r="BA20" i="12"/>
  <c r="BA19" i="12"/>
  <c r="BA17" i="12"/>
  <c r="BA15" i="12"/>
  <c r="BA13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O11" i="12"/>
  <c r="G12" i="12"/>
  <c r="I12" i="12"/>
  <c r="I11" i="12" s="1"/>
  <c r="K12" i="12"/>
  <c r="K11" i="12" s="1"/>
  <c r="M12" i="12"/>
  <c r="M11" i="12" s="1"/>
  <c r="O12" i="12"/>
  <c r="Q12" i="12"/>
  <c r="V12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Q11" i="12" s="1"/>
  <c r="V21" i="12"/>
  <c r="V11" i="12" s="1"/>
  <c r="AE25" i="12"/>
  <c r="AF25" i="12"/>
  <c r="I20" i="1"/>
  <c r="I19" i="1"/>
  <c r="I18" i="1"/>
  <c r="I17" i="1"/>
  <c r="I16" i="1"/>
  <c r="I76" i="1"/>
  <c r="J62" i="1" s="1"/>
  <c r="J74" i="1"/>
  <c r="J73" i="1"/>
  <c r="J72" i="1"/>
  <c r="J71" i="1"/>
  <c r="J70" i="1"/>
  <c r="J69" i="1"/>
  <c r="J68" i="1"/>
  <c r="J67" i="1"/>
  <c r="J66" i="1"/>
  <c r="J65" i="1"/>
  <c r="J64" i="1"/>
  <c r="J63" i="1"/>
  <c r="AZ52" i="1"/>
  <c r="F45" i="1"/>
  <c r="G23" i="1" s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75" i="1" l="1"/>
  <c r="J58" i="1"/>
  <c r="J59" i="1"/>
  <c r="J60" i="1"/>
  <c r="J61" i="1"/>
  <c r="G28" i="1"/>
  <c r="A26" i="1"/>
  <c r="G26" i="1"/>
  <c r="A23" i="1"/>
  <c r="M91" i="13"/>
  <c r="M146" i="13"/>
  <c r="M105" i="13"/>
  <c r="M40" i="13"/>
  <c r="M39" i="13" s="1"/>
  <c r="G25" i="13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6" i="1" l="1"/>
  <c r="G24" i="1"/>
  <c r="A27" i="1" s="1"/>
  <c r="A24" i="1"/>
  <c r="J44" i="1"/>
  <c r="J41" i="1"/>
  <c r="J39" i="1"/>
  <c r="J45" i="1" s="1"/>
  <c r="J43" i="1"/>
  <c r="J40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<sst xmlns="http://schemas.openxmlformats.org/spreadsheetml/2006/main" count="1056" uniqueCount="395">
  <si>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</si>
  <si>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</si>
  <si>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</si>
  <si>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</si>
  <si>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</si>
  <si>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</si>
  <si>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</si>
  <si>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</si>
  <si>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</si>
  <si>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</si>
  <si>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</si>
  <si>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</si>
  <si>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</si>
  <si>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</si>
  <si>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</si>
  <si>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</si>
  <si>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</si>
  <si>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</si>
  <si>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</si>
  <si>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</si>
  <si>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</si>
  <si>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</si>
  <si>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</si>
  <si>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</si>
  <si>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</si>
  <si>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</si>
  <si>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</si>
  <si>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</si>
  <si>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</si>
  <si>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</si>
  <si>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</si>
  <si>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</si>
  <si>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</si>
  <si>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</si>
  <si>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</si>
  <si>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</si>
  <si>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</si>
  <si>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</si>
  <si>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</si>
  <si>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</si>
  <si>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</si>
  <si>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</si>
  <si>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</si>
  <si>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106</t>
  </si>
  <si>
    <t>Rekonstrukce zdrojů tepla  - BD Francouzská 58, Brno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</si>
  <si>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</si>
  <si>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</si>
  <si>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</si>
  <si>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</si>
  <si>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</si>
  <si>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</si>
  <si>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</si>
  <si>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</si>
  <si>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</si>
  <si>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</si>
  <si>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</si>
  <si>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</si>
  <si>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Bytový dům Francouzská 58</t>
  </si>
  <si>
    <t>Rekonstrukce zdrojů tepla BD Francouzská 58</t>
  </si>
  <si>
    <t>Celkem za stavbu</t>
  </si>
  <si>
    <t>CZK</t>
  </si>
  <si>
    <t>#POPS</t>
  </si>
  <si>
    <t>Popis stavby: 106 - Rekonstrukce zdrojů tepla  - BD Francouzská 58, Brno</t>
  </si>
  <si>
    <t>#POPO</t>
  </si>
  <si>
    <t>Popis objektu: 00 - Vedlejší a ostatní náklady</t>
  </si>
  <si>
    <t>#POPR</t>
  </si>
  <si>
    <t>Popis rozpočtu: 00 - Vedlejší a ostatní náklady</t>
  </si>
  <si>
    <t>Popis objektu: 01 - Bytový dům Francouzská 58</t>
  </si>
  <si>
    <t>Popis rozpočtu: 01 - Rekonstrukce zdrojů tepla BD Francouzská 58</t>
  </si>
  <si>
    <t>Zhotovitel je povinen provést na svůj náklad veškeré práce a dodávky, které jsou v projektové dokumentaci obsaženy, bez ohledu na to, zda jsou obsaženy v textové anebo ve výkresové části, jakož i práce, které v dokumentaci sice obsaženy nejsou, ale které jsou nezbytné pro provedení díla a jeho řádné fungování. Je v zájmu zhotovitele jako odborné firmy se řádně seznámit s projektovou dokumentací a v případě zjištění absence technologie nebo její části, která je bezpodmínečně nutná k realizaci a správnému provozu zařízení, tuto technologii či její část zapracovat jak v cenové kalkulaci, tak při realizaci. Zároveň zhotovitel o této skutečnosti informuje neprodleně investora a projektanta technologie.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</si>
  <si>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</si>
  <si>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</si>
  <si>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</si>
  <si>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</si>
  <si>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</si>
  <si>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</si>
  <si>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</si>
  <si>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</si>
  <si>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</si>
  <si>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</si>
  <si>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</si>
  <si>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</si>
  <si>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</si>
  <si>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</si>
  <si>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</si>
  <si>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</si>
  <si>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723</t>
  </si>
  <si>
    <t>Vnitřní plynovod</t>
  </si>
  <si>
    <t>731</t>
  </si>
  <si>
    <t>Kotelny</t>
  </si>
  <si>
    <t>731-2</t>
  </si>
  <si>
    <t>Komín a kouřovod</t>
  </si>
  <si>
    <t>733</t>
  </si>
  <si>
    <t>Rozvod potrubí</t>
  </si>
  <si>
    <t>734</t>
  </si>
  <si>
    <t>Armatury</t>
  </si>
  <si>
    <t>784</t>
  </si>
  <si>
    <t>Malby</t>
  </si>
  <si>
    <t>799</t>
  </si>
  <si>
    <t>Ostatní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</si>
  <si>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</si>
  <si>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</si>
  <si>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</si>
  <si>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</si>
  <si>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</si>
  <si>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</si>
  <si>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</si>
  <si>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</si>
  <si>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</si>
  <si>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</si>
  <si>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</si>
  <si>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</si>
  <si>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</si>
  <si>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</si>
  <si>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</si>
  <si>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</si>
  <si>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</si>
  <si>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</si>
  <si>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</si>
  <si>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</si>
  <si>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</si>
  <si>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</si>
  <si>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</si>
  <si>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</si>
  <si>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</si>
  <si>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</si>
  <si>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</si>
  <si>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</si>
  <si>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</si>
  <si>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</si>
  <si>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</si>
  <si>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</si>
  <si>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</si>
  <si>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</si>
  <si>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</si>
  <si>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</si>
  <si>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</si>
  <si>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</si>
  <si>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</si>
  <si>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</si>
  <si>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</si>
  <si>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</si>
  <si>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</si>
  <si>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</si>
  <si>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</si>
  <si>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</si>
  <si>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</si>
  <si>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</si>
  <si>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</si>
  <si>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</si>
  <si>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</si>
  <si>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</si>
  <si>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</si>
  <si>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</si>
  <si>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</si>
  <si>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</si>
  <si>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</si>
  <si>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</si>
  <si>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</si>
  <si>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</si>
  <si>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Dle TZ - Během provádění předmětu projektu musí být postupováno v souladu s pravidly bezpečnosti práce. Povinností vedoucích pracovníků je proškolení všech pracovníků, provádění zápisů do stavebního deníku a průběžná kontrola bezpečnosti práce. Pracoviště musí být řádně osvětleno. Na staveništi musí být kompletně vybavená lékárnička pro poskytnutí první pomoci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</si>
  <si>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</si>
  <si>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</si>
  <si>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</si>
  <si>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Dle TZ - Pro provozování kotle musí být zaškolen pracovník a vypracován provozní řád, včetně určení četnosti čištění filtru.</t>
  </si>
  <si>
    <t>SUM</t>
  </si>
  <si>
    <t>END</t>
  </si>
  <si>
    <t>Položkový soupis prací a dodávek</t>
  </si>
  <si>
    <t>311101213R00</t>
  </si>
  <si>
    <t>Vytvoření prostupů ve zdech monolitických o vnější průřezové ploše přes 0,05 m2 do 0,10 m2</t>
  </si>
  <si>
    <t>m</t>
  </si>
  <si>
    <t>801-1</t>
  </si>
  <si>
    <t>Práce</t>
  </si>
  <si>
    <t>POL1_</t>
  </si>
  <si>
    <t>nebo suchých kanálků vodorovných, šikmých, obloukových, zalomených i svislých v nosných, výplňových, obkladových, půdních apod. ve zdech z monolitického betonu nebo železobetonu, trvale osazených, vložkami nasraz z dutinových tvarovek, trub, prefabrikovaných dílců (rozlišení položek je podle jejich průřezové plochy) apod., bez jejich dodání, včetně polohového zajištění v bednění při betonáži,</t>
  </si>
  <si>
    <t>SPI</t>
  </si>
  <si>
    <t>612453521R00</t>
  </si>
  <si>
    <t>Omítka rýh ve stěnách maltou cementovou o šířce rýhy do 150 mm, dřevěným hladítkem hlazenou</t>
  </si>
  <si>
    <t>m2</t>
  </si>
  <si>
    <t>801-4</t>
  </si>
  <si>
    <t>z pomocného pracovního lešení o výšce podlahy do 1900 mm a pro zatížení do 1,5 kPa,</t>
  </si>
  <si>
    <t>650023633R00</t>
  </si>
  <si>
    <t>Zakrytí otvoru kruhového, v plechu, tloušťky do 4 mm, do průměru 180 mm</t>
  </si>
  <si>
    <t>kus</t>
  </si>
  <si>
    <t>M65</t>
  </si>
  <si>
    <t>941955002R00</t>
  </si>
  <si>
    <t>Lešení lehké pracovní pomocné pomocné, o výšce lešeňové podlahy přes 1,2 do 1,9 m</t>
  </si>
  <si>
    <t>800-3</t>
  </si>
  <si>
    <t xml:space="preserve">5.NP : </t>
  </si>
  <si>
    <t>VV</t>
  </si>
  <si>
    <t>byt A - m.č.A.5.05 : 3,636*1,5</t>
  </si>
  <si>
    <t>byt B - m.č. B5.13 : (2,13*1,732)</t>
  </si>
  <si>
    <t>byt C - m.č.C5.18 : 3,031*3,0</t>
  </si>
  <si>
    <t>byt D -m.č.D5.22 : 5,74*3,0</t>
  </si>
  <si>
    <t>byt E-m.č.E5.26 : 1,67*2,1</t>
  </si>
  <si>
    <t>byt F - m.č.F5.29 : 3,0*4,57</t>
  </si>
  <si>
    <t>byt G - m.č.G5.33 : 4,83*3,0</t>
  </si>
  <si>
    <t>R13</t>
  </si>
  <si>
    <t>Zapravení rýh stěn maltou o šířce do 100 cm tl.40 mm</t>
  </si>
  <si>
    <t xml:space="preserve">m2    </t>
  </si>
  <si>
    <t>Vlastní</t>
  </si>
  <si>
    <t>952902110R00</t>
  </si>
  <si>
    <t>Čištění budov zametáním v místnostech, chodbách, na schodišti a na půdě</t>
  </si>
  <si>
    <t>Položka je určena pro konečné čištění ploch po dokončení oprav a údržby před předáním do užívání.</t>
  </si>
  <si>
    <t>Závěrečný úklid bytů : 5,1+4,9+10,0+23,4+7,5+16,4</t>
  </si>
  <si>
    <t>byt A - m.č.A.5.05 + A5.04 : 28,3+3,7</t>
  </si>
  <si>
    <t>byt B - m.č.B5.11 + B5.13+B5.14 : 6,8+3,6+40,4</t>
  </si>
  <si>
    <t>byt C - m.č.C5.15+C5.18 : 6,2+17,9</t>
  </si>
  <si>
    <t>byt D -m.č.D5.20+D5.22 : 6,0+31,1</t>
  </si>
  <si>
    <t>byt E- m.č.E5.23+E5.26+E5.27 : 5,7+3,3+22,1</t>
  </si>
  <si>
    <t>byt F - m.č.F5.28+F5.29 : 5,5+24,2</t>
  </si>
  <si>
    <t>byt G - m.č.G5.31+G5.33 : 4,6+27,9</t>
  </si>
  <si>
    <t>3148R01</t>
  </si>
  <si>
    <t>Prostup stropem pro komín d132 mm</t>
  </si>
  <si>
    <t>jádrové vrtání</t>
  </si>
  <si>
    <t xml:space="preserve">viz půdorys 6.NP : </t>
  </si>
  <si>
    <t>m.č.B6.02 : 1</t>
  </si>
  <si>
    <t>m.č.A6.01 : 1</t>
  </si>
  <si>
    <t>m.č.C6.03 : 1</t>
  </si>
  <si>
    <t>m.č.D6.04 : 1</t>
  </si>
  <si>
    <t>m.č.G6.07 : 1</t>
  </si>
  <si>
    <t>m.č.F6.06 : 1</t>
  </si>
  <si>
    <t>m.č.F6.05 : 1</t>
  </si>
  <si>
    <t>974029121R00</t>
  </si>
  <si>
    <t>Vysekání rýh ve zdivu kamenném v ploše  do hloubky 30 mm, šířky do 30 mm</t>
  </si>
  <si>
    <t>801-3</t>
  </si>
  <si>
    <t>Včetně pomocného lešení o výšce podlahy do 1900 mm a pro zatížení do 1,5 kPa  (150 kg/m2).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</si>
  <si>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</si>
  <si>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</si>
  <si>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</si>
  <si>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</si>
  <si>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</si>
  <si>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</si>
  <si>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>Položky obsahují staveništní přesun hmot.</t>
  </si>
  <si>
    <t>R21</t>
  </si>
  <si>
    <t>D + M Hadice na odvod kondenzátu, plastové ohebné potrubí, včetně napojení</t>
  </si>
  <si>
    <t xml:space="preserve">m     </t>
  </si>
  <si>
    <t>R22</t>
  </si>
  <si>
    <t>D + M Jednoduchá odbočka HT 40/40 45°</t>
  </si>
  <si>
    <t xml:space="preserve">ks    </t>
  </si>
  <si>
    <t>R23</t>
  </si>
  <si>
    <t>D + M Zasouvací trubka DN40x6/4" s přípojkou pro myčku nádobí</t>
  </si>
  <si>
    <t>R26</t>
  </si>
  <si>
    <t>D + M Rozdvojka pro přívodní hadice "Y"</t>
  </si>
  <si>
    <t>723190907R00</t>
  </si>
  <si>
    <t>Opravy plynovodního potrubí doplňkové práce  odvzdušnění a napuštění plynového potrubí</t>
  </si>
  <si>
    <t>800-721</t>
  </si>
  <si>
    <t>731200826R00</t>
  </si>
  <si>
    <t>Demontáž kotlů ocelových na kapalná a plynná paliva o výkonu přes 40 do 60 kW</t>
  </si>
  <si>
    <t>800-731</t>
  </si>
  <si>
    <t>R731249322R00</t>
  </si>
  <si>
    <t>Montáž závěsných kotlů s TUV, odkouření</t>
  </si>
  <si>
    <t>soubor</t>
  </si>
  <si>
    <t>včetně připojení a uvedení do provozu</t>
  </si>
  <si>
    <t>Napájení kotlů 230 V/50 Hz, max.příkon zařízení je 38W</t>
  </si>
  <si>
    <t>R01</t>
  </si>
  <si>
    <t>Plynový kondenzační kotel s integrovaným zásobníkem TV</t>
  </si>
  <si>
    <t>tepelný výkon pro ohřev TV 80/60°C - 23,5 kW</t>
  </si>
  <si>
    <t>tepelný výkon pro vytápění 80/60°C - 18,0 kW</t>
  </si>
  <si>
    <t>integrovaný nerezový zásobník 20l</t>
  </si>
  <si>
    <t>celonerezový výměník</t>
  </si>
  <si>
    <t>integrované modulační čerpadlo</t>
  </si>
  <si>
    <t>modulační rozsah 1:9</t>
  </si>
  <si>
    <t>Maximální rozměry kotle jsou 490/900/480 š/v/h.</t>
  </si>
  <si>
    <t>V kotli jsou všechny prvky vytápěcího zařízení - expanzní nádoba 8l pro ÚT a 1l pro TV, oběhové čerpadlo, regulační a pojistné prvky. Kotel je opatřen vestavěnou regulací umožňující ekvitermní řízení topného okruhu bez nutnosti externího ekvitermního regulátoru a integrovaným převodníkem signálu 0-10V. Na kotel je standardní záruka 5 let.</t>
  </si>
  <si>
    <t>998731102R00</t>
  </si>
  <si>
    <t>Přesun hmot pro kotelny umístěné ve výšce (hloubce) do 12 m</t>
  </si>
  <si>
    <t>vodorovně do 50 m</t>
  </si>
  <si>
    <t>Položky jsou včetně staveništního přesunu hmot</t>
  </si>
  <si>
    <t>721171809R00</t>
  </si>
  <si>
    <t>Demontáž potrubí z novodurových trub přes D 114 mm do D 160 mm</t>
  </si>
  <si>
    <t>odpadního nebo připojovacího,</t>
  </si>
  <si>
    <t>R05</t>
  </si>
  <si>
    <t>D + M Hlavice koaxiální DN80/125 - pro svislý odstah</t>
  </si>
  <si>
    <t>R06</t>
  </si>
  <si>
    <t>D + M Revizní koleno DN80/125 87°</t>
  </si>
  <si>
    <t>R07</t>
  </si>
  <si>
    <t>D + M Trubka souosá DN80/125 - 2m</t>
  </si>
  <si>
    <t>R08</t>
  </si>
  <si>
    <t>D + M Revizní T-kus DN80/125</t>
  </si>
  <si>
    <t>R09</t>
  </si>
  <si>
    <t>D + M Koleno 90° - DN80/125 PPS</t>
  </si>
  <si>
    <t>R10</t>
  </si>
  <si>
    <t>D + M Trubka s hrdlem DN80/125 - 1m</t>
  </si>
  <si>
    <t>R11</t>
  </si>
  <si>
    <t>D + M Koleno 15°/30°/45° DN80/125</t>
  </si>
  <si>
    <t>volba/upřesnění po doměření přímo na stavbě</t>
  </si>
  <si>
    <t>723190909R00</t>
  </si>
  <si>
    <t>Opravy plynovodního potrubí doplňkové práce  neúřední tlaková zkouška dosavadního potrubí</t>
  </si>
  <si>
    <t>733113113R00</t>
  </si>
  <si>
    <t>Potrubí z trubek závitových příplatek k ceně za zhotovení přípojky z ocelových trubek závitových,  ,  , DN 15</t>
  </si>
  <si>
    <t>733113114R00</t>
  </si>
  <si>
    <t>Potrubí z trubek závitových příplatek k ceně za zhotovení přípojky z ocelových trubek závitových,  ,  , DN 20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</si>
  <si>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</si>
  <si>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</si>
  <si>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</si>
  <si>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</si>
  <si>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</si>
  <si>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</si>
  <si>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998733103R00</t>
  </si>
  <si>
    <t>Přesun hmot pro rozvody potrubí v objektech výšky do 24 m</t>
  </si>
  <si>
    <t>722220861R00</t>
  </si>
  <si>
    <t>Demontáž armatur závitových se dvěma závity, G 3/4"</t>
  </si>
  <si>
    <t>734209114R00</t>
  </si>
  <si>
    <t>Montáž závitové armatury se dvěma závity, G 3/4", bez dodávky materiálu</t>
  </si>
  <si>
    <t>R02</t>
  </si>
  <si>
    <t>Magnetický filtr 3/4" transparentní</t>
  </si>
  <si>
    <t>998734103R00</t>
  </si>
  <si>
    <t>Přesun hmot pro armatury v objektech výšky do 4 m</t>
  </si>
  <si>
    <t>784011111R00</t>
  </si>
  <si>
    <t xml:space="preserve">Ostatní práce oprášení/ometení podkladu,  ,   </t>
  </si>
  <si>
    <t>800-784</t>
  </si>
  <si>
    <t>Odkaz na mn. položky pořadí 41 : 278,84959</t>
  </si>
  <si>
    <t>784011221RT2</t>
  </si>
  <si>
    <t>Ostatní práce zakrytí předmětů,  , včetně dodávky fólie tl. 0,04 mm</t>
  </si>
  <si>
    <t>byt A - m.č.A.5.05 : 2,0*1,3+0,8*1,97</t>
  </si>
  <si>
    <t>byt B - m.č. B5.13 : 0,6*1,97</t>
  </si>
  <si>
    <t>byt C - m.č.C5.18 : 2,0*1,3+0,8*1,97</t>
  </si>
  <si>
    <t>byt D -m.č.D5.22 : (3,0+2,0)*1,3</t>
  </si>
  <si>
    <t>byt F - m.č.F5.29 : 2,0*1,3+0,8*1,97</t>
  </si>
  <si>
    <t>byt G - m.č.G5.33 : 3,0*1,3+0,8*1,97</t>
  </si>
  <si>
    <t>784011222RT2</t>
  </si>
  <si>
    <t>Ostatní práce zakrytí podlah,  , včetně papírové lepenky</t>
  </si>
  <si>
    <t>byt A - m.č.A.5.05 : 28,3</t>
  </si>
  <si>
    <t>byt B - m.č. B5.13 : 3,6</t>
  </si>
  <si>
    <t>byt C - m.č.C5.18 : 17,9</t>
  </si>
  <si>
    <t>byt D -m.č.D5.22 : 31,1</t>
  </si>
  <si>
    <t>byt E- m.č.E5.26 : 3,3</t>
  </si>
  <si>
    <t>byt F - m.č.F5.29 : 24,2</t>
  </si>
  <si>
    <t>byt G - m.č.G5.33 : 27,9</t>
  </si>
  <si>
    <t>784191101R00</t>
  </si>
  <si>
    <t>Příprava povrchu Penetrace (napouštění) podkladu disperzní, jednonásobná</t>
  </si>
  <si>
    <t>R784165512R00</t>
  </si>
  <si>
    <t>Malba HET Klasik, bílá 2x, penetrace</t>
  </si>
  <si>
    <t xml:space="preserve">STĚNY : </t>
  </si>
  <si>
    <t>byt A - m.č.A.5.05 : 3,0*2,735</t>
  </si>
  <si>
    <t>byt B - m.č. B5.13 : (2,13+1,732)*2,737</t>
  </si>
  <si>
    <t>byt C - m.č.C5.18 : (3,031+6,1)*2,729</t>
  </si>
  <si>
    <t>byt D -m.č.D5.22 : (6,1+5,47)*2,73</t>
  </si>
  <si>
    <t>byt E- m.č.E5.26 : (2,1+1,67)*2,735</t>
  </si>
  <si>
    <t>byt F - m.č.F5.29 : (5,25+4,57)*2,745</t>
  </si>
  <si>
    <t>byt G - m.č.G5.33 : (4,83+6,1)*2,745</t>
  </si>
  <si>
    <t xml:space="preserve">STROPY : </t>
  </si>
  <si>
    <t>799R04</t>
  </si>
  <si>
    <t>Vypuštění vody z otopného systému</t>
  </si>
  <si>
    <t>799R06</t>
  </si>
  <si>
    <t>Napuštění soustavy upravenou vodou</t>
  </si>
  <si>
    <t xml:space="preserve">l     </t>
  </si>
  <si>
    <t>799R01</t>
  </si>
  <si>
    <t>Zkousky v ramci montaz.praci Topná zkouška</t>
  </si>
  <si>
    <t>topného zařízení musí být provedeny v souladu s požadavky ČSN 06 0310. Před vyzkoušením a uvedením do provozu musí být zařízení propláchnuto (postup viz. ČSN 060310). Po propláchnutí musí být topná soustava naplněna upravenou vodou podle ČSN 077401 nebo ČSN 38 3350. Vyčištění a propláchnutí soustavy je součástí dodávky zhotovitele</t>
  </si>
  <si>
    <t>topné soustavy a o jejich provedení má být proveden zápis.</t>
  </si>
  <si>
    <t>Druhy zkoušek ÚT</t>
  </si>
  <si>
    <t>a) - zkouška těsnosti</t>
  </si>
  <si>
    <t>b) - zkouška provozní</t>
  </si>
  <si>
    <t xml:space="preserve">    - zkouška dilatační</t>
  </si>
  <si>
    <t xml:space="preserve">     - topná zkouška</t>
  </si>
  <si>
    <t>Všechny zkoušky jsou součástí dodávky zhotovitele topné soustavy, přičemž zkoušku zabezpečovacího zařízení a provozní zkoušky lze provádět teprve po úspěšně vykonané</t>
  </si>
  <si>
    <t>zkoušce těsnosti. Všechny práce musí být provedeny v souladu s platnými bezpečnostními předpisy a normami. Po ukončení montážních prací musí být provedeno kromě zkoušky těsnosti a provozní zkoušky, seřízení systému měření a regulace.</t>
  </si>
  <si>
    <t>799R05</t>
  </si>
  <si>
    <t>Revize plynoinstalace bytů</t>
  </si>
  <si>
    <t>kompl</t>
  </si>
  <si>
    <t>Na provedené spalinové cesty bude vyhotovena revizní zpráva.</t>
  </si>
  <si>
    <t>799R03</t>
  </si>
  <si>
    <t>Stavební přípomoci</t>
  </si>
  <si>
    <t xml:space="preserve">soubor   </t>
  </si>
  <si>
    <t>222611112R00</t>
  </si>
  <si>
    <t>Montáž termostatu prostorového včetně zapojení</t>
  </si>
  <si>
    <t>R03</t>
  </si>
  <si>
    <t xml:space="preserve">Bezdrátový termostat </t>
  </si>
  <si>
    <t>s přístupem prostřednictvím tabletu nebo chytrého telefonu</t>
  </si>
  <si>
    <t>979081111RT2</t>
  </si>
  <si>
    <t>Odvoz suti a vybouraných hmot na skládku do 1 km</t>
  </si>
  <si>
    <t>Včetně naložení na dopravní prostředek a složení na skládku, bez poplatku za skládku.</t>
  </si>
  <si>
    <t>suť : 0,008</t>
  </si>
  <si>
    <t>plynové kotle : 2,49375</t>
  </si>
  <si>
    <t>potrubí : 0,03945</t>
  </si>
  <si>
    <t>armatury : 0,00371</t>
  </si>
  <si>
    <t>979081121RT2</t>
  </si>
  <si>
    <t>Odvoz suti a vybouraných hmot na skládku příplatek za každý další 1 km</t>
  </si>
  <si>
    <t>Odkaz na mn. položky pořadí 49 : 2,54491*19</t>
  </si>
  <si>
    <t>979011211R00</t>
  </si>
  <si>
    <t>Svislá doprava suti a vybouraných hmot nošením za prvé podlaží nad základním podlažím</t>
  </si>
  <si>
    <t>Přesun suti</t>
  </si>
  <si>
    <t>POL8_</t>
  </si>
  <si>
    <t>979011219R00</t>
  </si>
  <si>
    <t>Svislá doprava suti a vybouraných hmot nošením příplatek zakaždé další podlaží nad prvním základním podlažím</t>
  </si>
  <si>
    <t>Odkaz na mn. položky pořadí 49 : 2,54491*4</t>
  </si>
  <si>
    <t>979990191R00</t>
  </si>
  <si>
    <t>Poplatek za uložení, plastové výrobky,  , skupina 17 02 03 z Katalogu odpadů</t>
  </si>
  <si>
    <t>kategorie 17 02 03 plasty</t>
  </si>
  <si>
    <t>979999998R00</t>
  </si>
  <si>
    <t>Poplatek za recyklaci, suti s 5 % příměsi dřeva, plastu apod. ,  , skupina 17 01 07 z Katalogu odpadů</t>
  </si>
  <si>
    <t>979R10</t>
  </si>
  <si>
    <t>Ekoligická likvidace plynových kotlů a armatur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</si>
</sst>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bIAhwBlm/LkVdNB0tDI5PK+UmlJRD+LIyhzNA6Ox095GvllEbheWFSP0nMOzaVnKACl2m0h6USjiHMY1lmKO5Q==" saltValue="VrAWEfCCi4RBe40/jir5b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SUMIF(F58:F75,A16,I58:I75)+SUMIF(F58:F75,"PSU",I58:I75)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SUMIF(F58:F75,A17,I58:I75)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SUMIF(F58:F75,A18,I58:I75)</f>
        <v>0</v>
      </c>
      <c r="J18" s="85"/>
    </row>
    <row r="19" spans="1:10" ht="23.25" customHeight="1" x14ac:dyDescent="0.2">
      <c r="A19" s="198" t="s">
        <v>105</v>
      </c>
      <c r="B19" s="38" t="s">
        <v>27</v>
      </c>
      <c r="C19" s="62"/>
      <c r="D19" s="63"/>
      <c r="E19" s="83"/>
      <c r="F19" s="84"/>
      <c r="G19" s="83"/>
      <c r="H19" s="84"/>
      <c r="I19" s="83">
        <f>SUMIF(F58:F75,A19,I58:I75)</f>
        <v>0</v>
      </c>
      <c r="J19" s="85"/>
    </row>
    <row r="20" spans="1:10" ht="23.25" customHeight="1" x14ac:dyDescent="0.2">
      <c r="A20" s="198" t="s">
        <v>106</v>
      </c>
      <c r="B20" s="38" t="s">
        <v>28</v>
      </c>
      <c r="C20" s="62"/>
      <c r="D20" s="63"/>
      <c r="E20" s="83"/>
      <c r="F20" s="84"/>
      <c r="G20" s="83"/>
      <c r="H20" s="84"/>
      <c r="I20" s="83">
        <f>SUMIF(F58:F75,A20,I58:I75)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Naklady'!AE25+'01 01 Pol'!AE187</f>
        <v>0</v>
      </c>
      <c r="G39" s="149">
        <f>'00 00 Naklady'!AF25+'01 01 Pol'!AF187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Naklady'!AE25</f>
        <v>0</v>
      </c>
      <c r="G40" s="155">
        <f>'00 00 Naklady'!AF25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Naklady'!AE25</f>
        <v>0</v>
      </c>
      <c r="G41" s="150">
        <f>'00 00 Naklady'!AF25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57</v>
      </c>
      <c r="D43" s="153"/>
      <c r="E43" s="153"/>
      <c r="F43" s="154">
        <f>'01 01 Pol'!AE187</f>
        <v>0</v>
      </c>
      <c r="G43" s="155">
        <f>'01 01 Pol'!AF187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56</v>
      </c>
      <c r="C44" s="147" t="s">
        <v>58</v>
      </c>
      <c r="D44" s="147"/>
      <c r="E44" s="147"/>
      <c r="F44" s="158">
        <f>'01 01 Pol'!AE187</f>
        <v>0</v>
      </c>
      <c r="G44" s="150">
        <f>'01 01 Pol'!AF187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59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61</v>
      </c>
      <c r="B47" t="s">
        <v>62</v>
      </c>
    </row>
    <row r="48" spans="1:10" x14ac:dyDescent="0.2">
      <c r="A48" t="s">
        <v>63</v>
      </c>
      <c r="B48" t="s">
        <v>64</v>
      </c>
    </row>
    <row r="49" spans="1:52" x14ac:dyDescent="0.2">
      <c r="A49" t="s">
        <v>65</v>
      </c>
      <c r="B49" t="s">
        <v>66</v>
      </c>
    </row>
    <row r="50" spans="1:52" x14ac:dyDescent="0.2">
      <c r="A50" t="s">
        <v>63</v>
      </c>
      <c r="B50" t="s">
        <v>67</v>
      </c>
    </row>
    <row r="51" spans="1:52" x14ac:dyDescent="0.2">
      <c r="A51" t="s">
        <v>65</v>
      </c>
      <c r="B51" t="s">
        <v>68</v>
      </c>
    </row>
    <row r="52" spans="1:52" ht="89.25" x14ac:dyDescent="0.2">
      <c r="B52" s="176" t="s">
        <v>69</v>
      </c>
      <c r="C52" s="176"/>
      <c r="D52" s="176"/>
      <c r="E52" s="176"/>
      <c r="F52" s="176"/>
      <c r="G52" s="176"/>
      <c r="H52" s="176"/>
      <c r="I52" s="176"/>
      <c r="J52" s="176"/>
      <c r="AZ52" s="175" t="str">
        <f>B52</f>
        <v>Zhotovitel je povinen provést na svůj náklad veškeré práce a dodávky, které jsou v projektové dokumentaci obsaženy, bez ohledu na to, zda jsou obsaženy v textové anebo ve výkresové části, jakož i práce, které v dokumentaci sice obsaženy nejsou, ale které jsou nezbytné pro provedení díla a jeho řádné fungování. Je v zájmu zhotovitele jako odborné firmy se řádně seznámit s projektovou dokumentací a v případě zjištění absence technologie nebo její části, která je bezpodmínečně nutná k realizaci a správnému provozu zařízení, tuto technologii či její část zapracovat jak v cenové kalkulaci, tak při realizaci. Zároveň zhotovitel o této skutečnosti informuje neprodleně investora a projektanta technologie.</v>
      </c>
    </row>
    <row r="55" spans="1:52" ht="15.75" x14ac:dyDescent="0.25">
      <c r="B55" s="177" t="s">
        <v>70</v>
      </c>
    </row>
    <row r="57" spans="1:52" ht="25.5" customHeight="1" x14ac:dyDescent="0.2">
      <c r="A57" s="179"/>
      <c r="B57" s="182" t="s">
        <v>17</v>
      </c>
      <c r="C57" s="182" t="s">
        <v>5</v>
      </c>
      <c r="D57" s="183"/>
      <c r="E57" s="183"/>
      <c r="F57" s="184" t="s">
        <v>71</v>
      </c>
      <c r="G57" s="184"/>
      <c r="H57" s="184"/>
      <c r="I57" s="184" t="s">
        <v>29</v>
      </c>
      <c r="J57" s="184" t="s">
        <v>0</v>
      </c>
    </row>
    <row r="58" spans="1:52" ht="36.75" customHeight="1" x14ac:dyDescent="0.2">
      <c r="A58" s="180"/>
      <c r="B58" s="185" t="s">
        <v>72</v>
      </c>
      <c r="C58" s="186" t="s">
        <v>73</v>
      </c>
      <c r="D58" s="187"/>
      <c r="E58" s="187"/>
      <c r="F58" s="194" t="s">
        <v>24</v>
      </c>
      <c r="G58" s="195"/>
      <c r="H58" s="195"/>
      <c r="I58" s="195">
        <f>'01 01 Pol'!G8</f>
        <v>0</v>
      </c>
      <c r="J58" s="191" t="str">
        <f>IF(I76=0,"",I58/I76*100)</f>
        <v/>
      </c>
    </row>
    <row r="59" spans="1:52" ht="36.75" customHeight="1" x14ac:dyDescent="0.2">
      <c r="A59" s="180"/>
      <c r="B59" s="185" t="s">
        <v>74</v>
      </c>
      <c r="C59" s="186" t="s">
        <v>75</v>
      </c>
      <c r="D59" s="187"/>
      <c r="E59" s="187"/>
      <c r="F59" s="194" t="s">
        <v>24</v>
      </c>
      <c r="G59" s="195"/>
      <c r="H59" s="195"/>
      <c r="I59" s="195">
        <f>'01 01 Pol'!G11+'01 01 Pol'!G25</f>
        <v>0</v>
      </c>
      <c r="J59" s="191" t="str">
        <f>IF(I76=0,"",I59/I76*100)</f>
        <v/>
      </c>
    </row>
    <row r="60" spans="1:52" ht="36.75" customHeight="1" x14ac:dyDescent="0.2">
      <c r="A60" s="180"/>
      <c r="B60" s="185" t="s">
        <v>76</v>
      </c>
      <c r="C60" s="186" t="s">
        <v>77</v>
      </c>
      <c r="D60" s="187"/>
      <c r="E60" s="187"/>
      <c r="F60" s="194" t="s">
        <v>24</v>
      </c>
      <c r="G60" s="195"/>
      <c r="H60" s="195"/>
      <c r="I60" s="195">
        <f>'01 01 Pol'!G15</f>
        <v>0</v>
      </c>
      <c r="J60" s="191" t="str">
        <f>IF(I76=0,"",I60/I76*100)</f>
        <v/>
      </c>
    </row>
    <row r="61" spans="1:52" ht="36.75" customHeight="1" x14ac:dyDescent="0.2">
      <c r="A61" s="180"/>
      <c r="B61" s="185" t="s">
        <v>78</v>
      </c>
      <c r="C61" s="186" t="s">
        <v>79</v>
      </c>
      <c r="D61" s="187"/>
      <c r="E61" s="187"/>
      <c r="F61" s="194" t="s">
        <v>24</v>
      </c>
      <c r="G61" s="195"/>
      <c r="H61" s="195"/>
      <c r="I61" s="195">
        <f>'01 01 Pol'!G27</f>
        <v>0</v>
      </c>
      <c r="J61" s="191" t="str">
        <f>IF(I76=0,"",I61/I76*100)</f>
        <v/>
      </c>
    </row>
    <row r="62" spans="1:52" ht="36.75" customHeight="1" x14ac:dyDescent="0.2">
      <c r="A62" s="180"/>
      <c r="B62" s="185" t="s">
        <v>80</v>
      </c>
      <c r="C62" s="186" t="s">
        <v>81</v>
      </c>
      <c r="D62" s="187"/>
      <c r="E62" s="187"/>
      <c r="F62" s="194" t="s">
        <v>24</v>
      </c>
      <c r="G62" s="195"/>
      <c r="H62" s="195"/>
      <c r="I62" s="195">
        <f>'01 01 Pol'!G39</f>
        <v>0</v>
      </c>
      <c r="J62" s="191" t="str">
        <f>IF(I76=0,"",I62/I76*100)</f>
        <v/>
      </c>
    </row>
    <row r="63" spans="1:52" ht="36.75" customHeight="1" x14ac:dyDescent="0.2">
      <c r="A63" s="180"/>
      <c r="B63" s="185" t="s">
        <v>82</v>
      </c>
      <c r="C63" s="186" t="s">
        <v>83</v>
      </c>
      <c r="D63" s="187"/>
      <c r="E63" s="187"/>
      <c r="F63" s="194" t="s">
        <v>24</v>
      </c>
      <c r="G63" s="195"/>
      <c r="H63" s="195"/>
      <c r="I63" s="195">
        <f>'01 01 Pol'!G52</f>
        <v>0</v>
      </c>
      <c r="J63" s="191" t="str">
        <f>IF(I76=0,"",I63/I76*100)</f>
        <v/>
      </c>
    </row>
    <row r="64" spans="1:52" ht="36.75" customHeight="1" x14ac:dyDescent="0.2">
      <c r="A64" s="180"/>
      <c r="B64" s="185" t="s">
        <v>84</v>
      </c>
      <c r="C64" s="186" t="s">
        <v>85</v>
      </c>
      <c r="D64" s="187"/>
      <c r="E64" s="187"/>
      <c r="F64" s="194" t="s">
        <v>25</v>
      </c>
      <c r="G64" s="195"/>
      <c r="H64" s="195"/>
      <c r="I64" s="195">
        <f>'01 01 Pol'!G55</f>
        <v>0</v>
      </c>
      <c r="J64" s="191" t="str">
        <f>IF(I76=0,"",I64/I76*100)</f>
        <v/>
      </c>
    </row>
    <row r="65" spans="1:10" ht="36.75" customHeight="1" x14ac:dyDescent="0.2">
      <c r="A65" s="180"/>
      <c r="B65" s="185" t="s">
        <v>86</v>
      </c>
      <c r="C65" s="186" t="s">
        <v>87</v>
      </c>
      <c r="D65" s="187"/>
      <c r="E65" s="187"/>
      <c r="F65" s="194" t="s">
        <v>25</v>
      </c>
      <c r="G65" s="195"/>
      <c r="H65" s="195"/>
      <c r="I65" s="195">
        <f>'01 01 Pol'!G61</f>
        <v>0</v>
      </c>
      <c r="J65" s="191" t="str">
        <f>IF(I76=0,"",I65/I76*100)</f>
        <v/>
      </c>
    </row>
    <row r="66" spans="1:10" ht="36.75" customHeight="1" x14ac:dyDescent="0.2">
      <c r="A66" s="180"/>
      <c r="B66" s="185" t="s">
        <v>88</v>
      </c>
      <c r="C66" s="186" t="s">
        <v>89</v>
      </c>
      <c r="D66" s="187"/>
      <c r="E66" s="187"/>
      <c r="F66" s="194" t="s">
        <v>25</v>
      </c>
      <c r="G66" s="195"/>
      <c r="H66" s="195"/>
      <c r="I66" s="195">
        <f>'01 01 Pol'!G63</f>
        <v>0</v>
      </c>
      <c r="J66" s="191" t="str">
        <f>IF(I76=0,"",I66/I76*100)</f>
        <v/>
      </c>
    </row>
    <row r="67" spans="1:10" ht="36.75" customHeight="1" x14ac:dyDescent="0.2">
      <c r="A67" s="180"/>
      <c r="B67" s="185" t="s">
        <v>90</v>
      </c>
      <c r="C67" s="186" t="s">
        <v>91</v>
      </c>
      <c r="D67" s="187"/>
      <c r="E67" s="187"/>
      <c r="F67" s="194" t="s">
        <v>25</v>
      </c>
      <c r="G67" s="195"/>
      <c r="H67" s="195"/>
      <c r="I67" s="195">
        <f>'01 01 Pol'!G79</f>
        <v>0</v>
      </c>
      <c r="J67" s="191" t="str">
        <f>IF(I76=0,"",I67/I76*100)</f>
        <v/>
      </c>
    </row>
    <row r="68" spans="1:10" ht="36.75" customHeight="1" x14ac:dyDescent="0.2">
      <c r="A68" s="180"/>
      <c r="B68" s="185" t="s">
        <v>92</v>
      </c>
      <c r="C68" s="186" t="s">
        <v>93</v>
      </c>
      <c r="D68" s="187"/>
      <c r="E68" s="187"/>
      <c r="F68" s="194" t="s">
        <v>25</v>
      </c>
      <c r="G68" s="195"/>
      <c r="H68" s="195"/>
      <c r="I68" s="195">
        <f>'01 01 Pol'!G91</f>
        <v>0</v>
      </c>
      <c r="J68" s="191" t="str">
        <f>IF(I76=0,"",I68/I76*100)</f>
        <v/>
      </c>
    </row>
    <row r="69" spans="1:10" ht="36.75" customHeight="1" x14ac:dyDescent="0.2">
      <c r="A69" s="180"/>
      <c r="B69" s="185" t="s">
        <v>94</v>
      </c>
      <c r="C69" s="186" t="s">
        <v>95</v>
      </c>
      <c r="D69" s="187"/>
      <c r="E69" s="187"/>
      <c r="F69" s="194" t="s">
        <v>25</v>
      </c>
      <c r="G69" s="195"/>
      <c r="H69" s="195"/>
      <c r="I69" s="195">
        <f>'01 01 Pol'!G100</f>
        <v>0</v>
      </c>
      <c r="J69" s="191" t="str">
        <f>IF(I76=0,"",I69/I76*100)</f>
        <v/>
      </c>
    </row>
    <row r="70" spans="1:10" ht="36.75" customHeight="1" x14ac:dyDescent="0.2">
      <c r="A70" s="180"/>
      <c r="B70" s="185" t="s">
        <v>96</v>
      </c>
      <c r="C70" s="186" t="s">
        <v>97</v>
      </c>
      <c r="D70" s="187"/>
      <c r="E70" s="187"/>
      <c r="F70" s="194" t="s">
        <v>25</v>
      </c>
      <c r="G70" s="195"/>
      <c r="H70" s="195"/>
      <c r="I70" s="195">
        <f>'01 01 Pol'!G105</f>
        <v>0</v>
      </c>
      <c r="J70" s="191" t="str">
        <f>IF(I76=0,"",I70/I76*100)</f>
        <v/>
      </c>
    </row>
    <row r="71" spans="1:10" ht="36.75" customHeight="1" x14ac:dyDescent="0.2">
      <c r="A71" s="180"/>
      <c r="B71" s="185" t="s">
        <v>98</v>
      </c>
      <c r="C71" s="186" t="s">
        <v>99</v>
      </c>
      <c r="D71" s="187"/>
      <c r="E71" s="187"/>
      <c r="F71" s="194" t="s">
        <v>25</v>
      </c>
      <c r="G71" s="195"/>
      <c r="H71" s="195"/>
      <c r="I71" s="195">
        <f>'01 01 Pol'!G146</f>
        <v>0</v>
      </c>
      <c r="J71" s="191" t="str">
        <f>IF(I76=0,"",I71/I76*100)</f>
        <v/>
      </c>
    </row>
    <row r="72" spans="1:10" ht="36.75" customHeight="1" x14ac:dyDescent="0.2">
      <c r="A72" s="180"/>
      <c r="B72" s="185" t="s">
        <v>100</v>
      </c>
      <c r="C72" s="186" t="s">
        <v>101</v>
      </c>
      <c r="D72" s="187"/>
      <c r="E72" s="187"/>
      <c r="F72" s="194" t="s">
        <v>26</v>
      </c>
      <c r="G72" s="195"/>
      <c r="H72" s="195"/>
      <c r="I72" s="195">
        <f>'01 01 Pol'!G162</f>
        <v>0</v>
      </c>
      <c r="J72" s="191" t="str">
        <f>IF(I76=0,"",I72/I76*100)</f>
        <v/>
      </c>
    </row>
    <row r="73" spans="1:10" ht="36.75" customHeight="1" x14ac:dyDescent="0.2">
      <c r="A73" s="180"/>
      <c r="B73" s="185" t="s">
        <v>102</v>
      </c>
      <c r="C73" s="186" t="s">
        <v>103</v>
      </c>
      <c r="D73" s="187"/>
      <c r="E73" s="187"/>
      <c r="F73" s="194" t="s">
        <v>104</v>
      </c>
      <c r="G73" s="195"/>
      <c r="H73" s="195"/>
      <c r="I73" s="195">
        <f>'01 01 Pol'!G166</f>
        <v>0</v>
      </c>
      <c r="J73" s="191" t="str">
        <f>IF(I76=0,"",I73/I76*100)</f>
        <v/>
      </c>
    </row>
    <row r="74" spans="1:10" ht="36.75" customHeight="1" x14ac:dyDescent="0.2">
      <c r="A74" s="180"/>
      <c r="B74" s="185" t="s">
        <v>105</v>
      </c>
      <c r="C74" s="186" t="s">
        <v>27</v>
      </c>
      <c r="D74" s="187"/>
      <c r="E74" s="187"/>
      <c r="F74" s="194" t="s">
        <v>105</v>
      </c>
      <c r="G74" s="195"/>
      <c r="H74" s="195"/>
      <c r="I74" s="195">
        <f>'00 00 Naklady'!G8</f>
        <v>0</v>
      </c>
      <c r="J74" s="191" t="str">
        <f>IF(I76=0,"",I74/I76*100)</f>
        <v/>
      </c>
    </row>
    <row r="75" spans="1:10" ht="36.75" customHeight="1" x14ac:dyDescent="0.2">
      <c r="A75" s="180"/>
      <c r="B75" s="185" t="s">
        <v>106</v>
      </c>
      <c r="C75" s="186" t="s">
        <v>28</v>
      </c>
      <c r="D75" s="187"/>
      <c r="E75" s="187"/>
      <c r="F75" s="194" t="s">
        <v>106</v>
      </c>
      <c r="G75" s="195"/>
      <c r="H75" s="195"/>
      <c r="I75" s="195">
        <f>'00 00 Naklady'!G11</f>
        <v>0</v>
      </c>
      <c r="J75" s="191" t="str">
        <f>IF(I76=0,"",I75/I76*100)</f>
        <v/>
      </c>
    </row>
    <row r="76" spans="1:10" ht="25.5" customHeight="1" x14ac:dyDescent="0.2">
      <c r="A76" s="181"/>
      <c r="B76" s="188" t="s">
        <v>1</v>
      </c>
      <c r="C76" s="189"/>
      <c r="D76" s="190"/>
      <c r="E76" s="190"/>
      <c r="F76" s="196"/>
      <c r="G76" s="197"/>
      <c r="H76" s="197"/>
      <c r="I76" s="197">
        <f>SUM(I58:I75)</f>
        <v>0</v>
      </c>
      <c r="J76" s="192">
        <f>SUM(J58:J75)</f>
        <v>0</v>
      </c>
    </row>
    <row r="77" spans="1:10" x14ac:dyDescent="0.2">
      <c r="F77" s="135"/>
      <c r="G77" s="135"/>
      <c r="H77" s="135"/>
      <c r="I77" s="135"/>
      <c r="J77" s="193"/>
    </row>
    <row r="78" spans="1:10" x14ac:dyDescent="0.2">
      <c r="F78" s="135"/>
      <c r="G78" s="135"/>
      <c r="H78" s="135"/>
      <c r="I78" s="135"/>
      <c r="J78" s="193"/>
    </row>
    <row r="79" spans="1:10" x14ac:dyDescent="0.2">
      <c r="F79" s="135"/>
      <c r="G79" s="135"/>
      <c r="H79" s="135"/>
      <c r="I79" s="135"/>
      <c r="J79" s="193"/>
    </row>
  </sheetData>
  <sheetProtection algorithmName="SHA-512" hashValue="DPuI9hs79UxlO4KvX14WOtMPNQzuWNDwTym3W+y4XH2L4P5jZG/vSFaIjOZM2jMNNR5kejnbw0xSVcg7f2UXnA==" saltValue="GdWIBpPkcM8/kfdlarUkb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B52:J52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8rXhIV8hq/Pm04rPrRM8fraQjJRKhzOLvnhkNmjrT07uy4bXSWLs84tmuXT9WXgIi1wTPhoN3XDvAcrg9BB+LQ==" saltValue="CABWz3IrwB8oMw0DcWCdM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107</v>
      </c>
      <c r="B1" s="199"/>
      <c r="C1" s="199"/>
      <c r="D1" s="199"/>
      <c r="E1" s="199"/>
      <c r="F1" s="199"/>
      <c r="G1" s="199"/>
      <c r="AG1" t="s">
        <v>108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109</v>
      </c>
    </row>
    <row r="3" spans="1:60" ht="24.95" customHeight="1" x14ac:dyDescent="0.2">
      <c r="A3" s="200" t="s">
        <v>8</v>
      </c>
      <c r="B3" s="49" t="s">
        <v>53</v>
      </c>
      <c r="C3" s="203" t="s">
        <v>54</v>
      </c>
      <c r="D3" s="201"/>
      <c r="E3" s="201"/>
      <c r="F3" s="201"/>
      <c r="G3" s="202"/>
      <c r="AC3" s="178" t="s">
        <v>110</v>
      </c>
      <c r="AG3" t="s">
        <v>111</v>
      </c>
    </row>
    <row r="4" spans="1:60" ht="24.95" customHeight="1" x14ac:dyDescent="0.2">
      <c r="A4" s="204" t="s">
        <v>9</v>
      </c>
      <c r="B4" s="205" t="s">
        <v>53</v>
      </c>
      <c r="C4" s="206" t="s">
        <v>54</v>
      </c>
      <c r="D4" s="207"/>
      <c r="E4" s="207"/>
      <c r="F4" s="207"/>
      <c r="G4" s="208"/>
      <c r="AG4" t="s">
        <v>112</v>
      </c>
    </row>
    <row r="5" spans="1:60" x14ac:dyDescent="0.2">
      <c r="D5" s="10"/>
    </row>
    <row r="6" spans="1:60" ht="38.25" x14ac:dyDescent="0.2">
      <c r="A6" s="210" t="s">
        <v>113</v>
      </c>
      <c r="B6" s="212" t="s">
        <v>114</v>
      </c>
      <c r="C6" s="212" t="s">
        <v>115</v>
      </c>
      <c r="D6" s="211" t="s">
        <v>116</v>
      </c>
      <c r="E6" s="210" t="s">
        <v>117</v>
      </c>
      <c r="F6" s="209" t="s">
        <v>118</v>
      </c>
      <c r="G6" s="210" t="s">
        <v>29</v>
      </c>
      <c r="H6" s="213" t="s">
        <v>30</v>
      </c>
      <c r="I6" s="213" t="s">
        <v>119</v>
      </c>
      <c r="J6" s="213" t="s">
        <v>31</v>
      </c>
      <c r="K6" s="213" t="s">
        <v>120</v>
      </c>
      <c r="L6" s="213" t="s">
        <v>121</v>
      </c>
      <c r="M6" s="213" t="s">
        <v>122</v>
      </c>
      <c r="N6" s="213" t="s">
        <v>123</v>
      </c>
      <c r="O6" s="213" t="s">
        <v>124</v>
      </c>
      <c r="P6" s="213" t="s">
        <v>125</v>
      </c>
      <c r="Q6" s="213" t="s">
        <v>126</v>
      </c>
      <c r="R6" s="213" t="s">
        <v>127</v>
      </c>
      <c r="S6" s="213" t="s">
        <v>128</v>
      </c>
      <c r="T6" s="213" t="s">
        <v>129</v>
      </c>
      <c r="U6" s="213" t="s">
        <v>130</v>
      </c>
      <c r="V6" s="213" t="s">
        <v>131</v>
      </c>
      <c r="W6" s="213" t="s">
        <v>132</v>
      </c>
      <c r="X6" s="213" t="s">
        <v>133</v>
      </c>
      <c r="Y6" s="213" t="s">
        <v>134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6" t="s">
        <v>135</v>
      </c>
      <c r="B8" s="227" t="s">
        <v>105</v>
      </c>
      <c r="C8" s="246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Y8" s="225"/>
      <c r="AG8" t="s">
        <v>136</v>
      </c>
    </row>
    <row r="9" spans="1:60" outlineLevel="1" x14ac:dyDescent="0.2">
      <c r="A9" s="236">
        <v>1</v>
      </c>
      <c r="B9" s="237" t="s">
        <v>137</v>
      </c>
      <c r="C9" s="247" t="s">
        <v>138</v>
      </c>
      <c r="D9" s="238" t="s">
        <v>139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12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140</v>
      </c>
      <c r="T9" s="242" t="s">
        <v>141</v>
      </c>
      <c r="U9" s="224">
        <v>0</v>
      </c>
      <c r="V9" s="224">
        <f>ROUND(E9*U9,2)</f>
        <v>0</v>
      </c>
      <c r="W9" s="224"/>
      <c r="X9" s="224" t="s">
        <v>142</v>
      </c>
      <c r="Y9" s="224" t="s">
        <v>143</v>
      </c>
      <c r="Z9" s="214"/>
      <c r="AA9" s="214"/>
      <c r="AB9" s="214"/>
      <c r="AC9" s="214"/>
      <c r="AD9" s="214"/>
      <c r="AE9" s="214"/>
      <c r="AF9" s="214"/>
      <c r="AG9" s="214" t="s">
        <v>144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8" t="s">
        <v>145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146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26" t="s">
        <v>135</v>
      </c>
      <c r="B11" s="227" t="s">
        <v>106</v>
      </c>
      <c r="C11" s="246" t="s">
        <v>28</v>
      </c>
      <c r="D11" s="228"/>
      <c r="E11" s="229"/>
      <c r="F11" s="230"/>
      <c r="G11" s="230">
        <f>SUMIF(AG12:AG23,"&lt;&gt;NOR",G12:G23)</f>
        <v>0</v>
      </c>
      <c r="H11" s="230"/>
      <c r="I11" s="230">
        <f>SUM(I12:I23)</f>
        <v>0</v>
      </c>
      <c r="J11" s="230"/>
      <c r="K11" s="230">
        <f>SUM(K12:K23)</f>
        <v>0</v>
      </c>
      <c r="L11" s="230"/>
      <c r="M11" s="230">
        <f>SUM(M12:M23)</f>
        <v>0</v>
      </c>
      <c r="N11" s="229"/>
      <c r="O11" s="229">
        <f>SUM(O12:O23)</f>
        <v>0</v>
      </c>
      <c r="P11" s="229"/>
      <c r="Q11" s="229">
        <f>SUM(Q12:Q23)</f>
        <v>0</v>
      </c>
      <c r="R11" s="230"/>
      <c r="S11" s="230"/>
      <c r="T11" s="231"/>
      <c r="U11" s="225"/>
      <c r="V11" s="225">
        <f>SUM(V12:V23)</f>
        <v>0</v>
      </c>
      <c r="W11" s="225"/>
      <c r="X11" s="225"/>
      <c r="Y11" s="225"/>
      <c r="AG11" t="s">
        <v>136</v>
      </c>
    </row>
    <row r="12" spans="1:60" outlineLevel="1" x14ac:dyDescent="0.2">
      <c r="A12" s="236">
        <v>2</v>
      </c>
      <c r="B12" s="237" t="s">
        <v>147</v>
      </c>
      <c r="C12" s="247" t="s">
        <v>148</v>
      </c>
      <c r="D12" s="238" t="s">
        <v>139</v>
      </c>
      <c r="E12" s="239">
        <v>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12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140</v>
      </c>
      <c r="T12" s="242" t="s">
        <v>141</v>
      </c>
      <c r="U12" s="224">
        <v>0</v>
      </c>
      <c r="V12" s="224">
        <f>ROUND(E12*U12,2)</f>
        <v>0</v>
      </c>
      <c r="W12" s="224"/>
      <c r="X12" s="224" t="s">
        <v>142</v>
      </c>
      <c r="Y12" s="224" t="s">
        <v>143</v>
      </c>
      <c r="Z12" s="214"/>
      <c r="AA12" s="214"/>
      <c r="AB12" s="214"/>
      <c r="AC12" s="214"/>
      <c r="AD12" s="214"/>
      <c r="AE12" s="214"/>
      <c r="AF12" s="214"/>
      <c r="AG12" s="214" t="s">
        <v>149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48" t="s">
        <v>150</v>
      </c>
      <c r="D13" s="243"/>
      <c r="E13" s="243"/>
      <c r="F13" s="243"/>
      <c r="G13" s="243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146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44" t="str">
        <f>C13</f>
        <v>Náklady na vyhotovení dokumentace skutečného provedení stavby a její předání objednateli v požadované formě a požadovaném počtu.</v>
      </c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6">
        <v>3</v>
      </c>
      <c r="B14" s="237" t="s">
        <v>151</v>
      </c>
      <c r="C14" s="247" t="s">
        <v>152</v>
      </c>
      <c r="D14" s="238" t="s">
        <v>139</v>
      </c>
      <c r="E14" s="239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12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140</v>
      </c>
      <c r="T14" s="242" t="s">
        <v>141</v>
      </c>
      <c r="U14" s="224">
        <v>0</v>
      </c>
      <c r="V14" s="224">
        <f>ROUND(E14*U14,2)</f>
        <v>0</v>
      </c>
      <c r="W14" s="224"/>
      <c r="X14" s="224" t="s">
        <v>142</v>
      </c>
      <c r="Y14" s="224" t="s">
        <v>143</v>
      </c>
      <c r="Z14" s="214"/>
      <c r="AA14" s="214"/>
      <c r="AB14" s="214"/>
      <c r="AC14" s="214"/>
      <c r="AD14" s="214"/>
      <c r="AE14" s="214"/>
      <c r="AF14" s="214"/>
      <c r="AG14" s="214" t="s">
        <v>149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48" t="s">
        <v>153</v>
      </c>
      <c r="D15" s="243"/>
      <c r="E15" s="243"/>
      <c r="F15" s="243"/>
      <c r="G15" s="243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146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44" t="str">
        <f>C15</f>
        <v>Náklady na individuální zkoušky dodaných a smontovaných technologických zařízení včetně komplexního vyzkoušení.</v>
      </c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6">
        <v>4</v>
      </c>
      <c r="B16" s="237" t="s">
        <v>154</v>
      </c>
      <c r="C16" s="247" t="s">
        <v>155</v>
      </c>
      <c r="D16" s="238" t="s">
        <v>139</v>
      </c>
      <c r="E16" s="239">
        <v>1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12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/>
      <c r="S16" s="241" t="s">
        <v>140</v>
      </c>
      <c r="T16" s="242" t="s">
        <v>141</v>
      </c>
      <c r="U16" s="224">
        <v>0</v>
      </c>
      <c r="V16" s="224">
        <f>ROUND(E16*U16,2)</f>
        <v>0</v>
      </c>
      <c r="W16" s="224"/>
      <c r="X16" s="224" t="s">
        <v>142</v>
      </c>
      <c r="Y16" s="224" t="s">
        <v>143</v>
      </c>
      <c r="Z16" s="214"/>
      <c r="AA16" s="214"/>
      <c r="AB16" s="214"/>
      <c r="AC16" s="214"/>
      <c r="AD16" s="214"/>
      <c r="AE16" s="214"/>
      <c r="AF16" s="214"/>
      <c r="AG16" s="214" t="s">
        <v>149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48" t="s">
        <v>156</v>
      </c>
      <c r="D17" s="243"/>
      <c r="E17" s="243"/>
      <c r="F17" s="243"/>
      <c r="G17" s="243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146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4" t="str">
        <f>C17</f>
        <v>Náklady zhotovitele na účast na zkušebním provozu včetně všech rizik vyplývajících z nutnosti zásahu či úprav zkoušeného zařízení.</v>
      </c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6">
        <v>5</v>
      </c>
      <c r="B18" s="237" t="s">
        <v>157</v>
      </c>
      <c r="C18" s="247" t="s">
        <v>158</v>
      </c>
      <c r="D18" s="238" t="s">
        <v>139</v>
      </c>
      <c r="E18" s="239">
        <v>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12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/>
      <c r="S18" s="241" t="s">
        <v>140</v>
      </c>
      <c r="T18" s="242" t="s">
        <v>141</v>
      </c>
      <c r="U18" s="224">
        <v>0</v>
      </c>
      <c r="V18" s="224">
        <f>ROUND(E18*U18,2)</f>
        <v>0</v>
      </c>
      <c r="W18" s="224"/>
      <c r="X18" s="224" t="s">
        <v>142</v>
      </c>
      <c r="Y18" s="224" t="s">
        <v>143</v>
      </c>
      <c r="Z18" s="214"/>
      <c r="AA18" s="214"/>
      <c r="AB18" s="214"/>
      <c r="AC18" s="214"/>
      <c r="AD18" s="214"/>
      <c r="AE18" s="214"/>
      <c r="AF18" s="214"/>
      <c r="AG18" s="214" t="s">
        <v>144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2" x14ac:dyDescent="0.2">
      <c r="A19" s="221"/>
      <c r="B19" s="222"/>
      <c r="C19" s="248" t="s">
        <v>159</v>
      </c>
      <c r="D19" s="243"/>
      <c r="E19" s="243"/>
      <c r="F19" s="243"/>
      <c r="G19" s="243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146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4" t="str">
        <f>C19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" s="214"/>
      <c r="BC19" s="214"/>
      <c r="BD19" s="214"/>
      <c r="BE19" s="214"/>
      <c r="BF19" s="214"/>
      <c r="BG19" s="214"/>
      <c r="BH19" s="214"/>
    </row>
    <row r="20" spans="1:60" ht="33.75" outlineLevel="3" x14ac:dyDescent="0.2">
      <c r="A20" s="221"/>
      <c r="B20" s="222"/>
      <c r="C20" s="249" t="s">
        <v>160</v>
      </c>
      <c r="D20" s="245"/>
      <c r="E20" s="245"/>
      <c r="F20" s="245"/>
      <c r="G20" s="245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146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4" t="str">
        <f>C20</f>
        <v>Dle TZ - Během provádění předmětu projektu musí být postupováno v souladu s pravidly bezpečnosti práce. Povinností vedoucích pracovníků je proškolení všech pracovníků, provádění zápisů do stavebního deníku a průběžná kontrola bezpečnosti práce. Pracoviště musí být řádně osvětleno. Na staveništi musí být kompletně vybavená lékárnička pro poskytnutí první pomoci</v>
      </c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6">
        <v>6</v>
      </c>
      <c r="B21" s="237" t="s">
        <v>161</v>
      </c>
      <c r="C21" s="247" t="s">
        <v>162</v>
      </c>
      <c r="D21" s="238" t="s">
        <v>139</v>
      </c>
      <c r="E21" s="239">
        <v>1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12</v>
      </c>
      <c r="M21" s="241">
        <f>G21*(1+L21/100)</f>
        <v>0</v>
      </c>
      <c r="N21" s="239">
        <v>0</v>
      </c>
      <c r="O21" s="239">
        <f>ROUND(E21*N21,2)</f>
        <v>0</v>
      </c>
      <c r="P21" s="239">
        <v>0</v>
      </c>
      <c r="Q21" s="239">
        <f>ROUND(E21*P21,2)</f>
        <v>0</v>
      </c>
      <c r="R21" s="241"/>
      <c r="S21" s="241" t="s">
        <v>140</v>
      </c>
      <c r="T21" s="242" t="s">
        <v>141</v>
      </c>
      <c r="U21" s="224">
        <v>0</v>
      </c>
      <c r="V21" s="224">
        <f>ROUND(E21*U21,2)</f>
        <v>0</v>
      </c>
      <c r="W21" s="224"/>
      <c r="X21" s="224" t="s">
        <v>142</v>
      </c>
      <c r="Y21" s="224" t="s">
        <v>143</v>
      </c>
      <c r="Z21" s="214"/>
      <c r="AA21" s="214"/>
      <c r="AB21" s="214"/>
      <c r="AC21" s="214"/>
      <c r="AD21" s="214"/>
      <c r="AE21" s="214"/>
      <c r="AF21" s="214"/>
      <c r="AG21" s="214" t="s">
        <v>149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2" x14ac:dyDescent="0.2">
      <c r="A22" s="221"/>
      <c r="B22" s="222"/>
      <c r="C22" s="248" t="s">
        <v>163</v>
      </c>
      <c r="D22" s="243"/>
      <c r="E22" s="243"/>
      <c r="F22" s="243"/>
      <c r="G22" s="243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146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4" t="str">
        <f>C22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21"/>
      <c r="B23" s="222"/>
      <c r="C23" s="249" t="s">
        <v>164</v>
      </c>
      <c r="D23" s="245"/>
      <c r="E23" s="245"/>
      <c r="F23" s="245"/>
      <c r="G23" s="245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146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4" t="str">
        <f>C23</f>
        <v>Dle TZ - Pro provozování kotle musí být zaškolen pracovník a vypracován provozní řád, včetně určení četnosti čištění filtru.</v>
      </c>
      <c r="BB23" s="214"/>
      <c r="BC23" s="214"/>
      <c r="BD23" s="214"/>
      <c r="BE23" s="214"/>
      <c r="BF23" s="214"/>
      <c r="BG23" s="214"/>
      <c r="BH23" s="214"/>
    </row>
    <row r="24" spans="1:60" x14ac:dyDescent="0.2">
      <c r="A24" s="3"/>
      <c r="B24" s="4"/>
      <c r="C24" s="250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12</v>
      </c>
      <c r="AF24">
        <v>21</v>
      </c>
      <c r="AG24" t="s">
        <v>121</v>
      </c>
    </row>
    <row r="25" spans="1:60" x14ac:dyDescent="0.2">
      <c r="A25" s="217"/>
      <c r="B25" s="218" t="s">
        <v>29</v>
      </c>
      <c r="C25" s="251"/>
      <c r="D25" s="219"/>
      <c r="E25" s="220"/>
      <c r="F25" s="220"/>
      <c r="G25" s="235">
        <f>G8+G11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165</v>
      </c>
    </row>
    <row r="26" spans="1:60" x14ac:dyDescent="0.2">
      <c r="C26" s="252"/>
      <c r="D26" s="10"/>
      <c r="AG26" t="s">
        <v>166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FICCZvr7YZ5XkHN9NQIr+XEtpEt2VjPpkI/mdfmejalNn/0jwNosHu2y0+ya0mCGoD3NmzWY5jTyudwTTbt1Q==" saltValue="BiP+qNlOo3UkXUFtSOU+WQ==" spinCount="100000" sheet="1" formatRows="0"/>
  <mergeCells count="12">
    <mergeCell ref="C15:G15"/>
    <mergeCell ref="C17:G17"/>
    <mergeCell ref="C19:G19"/>
    <mergeCell ref="C20:G20"/>
    <mergeCell ref="C22:G22"/>
    <mergeCell ref="C23:G2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167</v>
      </c>
      <c r="B1" s="199"/>
      <c r="C1" s="199"/>
      <c r="D1" s="199"/>
      <c r="E1" s="199"/>
      <c r="F1" s="199"/>
      <c r="G1" s="199"/>
      <c r="AG1" t="s">
        <v>108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109</v>
      </c>
    </row>
    <row r="3" spans="1:60" ht="24.95" customHeight="1" x14ac:dyDescent="0.2">
      <c r="A3" s="200" t="s">
        <v>8</v>
      </c>
      <c r="B3" s="49" t="s">
        <v>56</v>
      </c>
      <c r="C3" s="203" t="s">
        <v>57</v>
      </c>
      <c r="D3" s="201"/>
      <c r="E3" s="201"/>
      <c r="F3" s="201"/>
      <c r="G3" s="202"/>
      <c r="AC3" s="178" t="s">
        <v>109</v>
      </c>
      <c r="AG3" t="s">
        <v>111</v>
      </c>
    </row>
    <row r="4" spans="1:60" ht="24.95" customHeight="1" x14ac:dyDescent="0.2">
      <c r="A4" s="204" t="s">
        <v>9</v>
      </c>
      <c r="B4" s="205" t="s">
        <v>56</v>
      </c>
      <c r="C4" s="206" t="s">
        <v>58</v>
      </c>
      <c r="D4" s="207"/>
      <c r="E4" s="207"/>
      <c r="F4" s="207"/>
      <c r="G4" s="208"/>
      <c r="AG4" t="s">
        <v>112</v>
      </c>
    </row>
    <row r="5" spans="1:60" x14ac:dyDescent="0.2">
      <c r="D5" s="10"/>
    </row>
    <row r="6" spans="1:60" ht="38.25" x14ac:dyDescent="0.2">
      <c r="A6" s="210" t="s">
        <v>113</v>
      </c>
      <c r="B6" s="212" t="s">
        <v>114</v>
      </c>
      <c r="C6" s="212" t="s">
        <v>115</v>
      </c>
      <c r="D6" s="211" t="s">
        <v>116</v>
      </c>
      <c r="E6" s="210" t="s">
        <v>117</v>
      </c>
      <c r="F6" s="209" t="s">
        <v>118</v>
      </c>
      <c r="G6" s="210" t="s">
        <v>29</v>
      </c>
      <c r="H6" s="213" t="s">
        <v>30</v>
      </c>
      <c r="I6" s="213" t="s">
        <v>119</v>
      </c>
      <c r="J6" s="213" t="s">
        <v>31</v>
      </c>
      <c r="K6" s="213" t="s">
        <v>120</v>
      </c>
      <c r="L6" s="213" t="s">
        <v>121</v>
      </c>
      <c r="M6" s="213" t="s">
        <v>122</v>
      </c>
      <c r="N6" s="213" t="s">
        <v>123</v>
      </c>
      <c r="O6" s="213" t="s">
        <v>124</v>
      </c>
      <c r="P6" s="213" t="s">
        <v>125</v>
      </c>
      <c r="Q6" s="213" t="s">
        <v>126</v>
      </c>
      <c r="R6" s="213" t="s">
        <v>127</v>
      </c>
      <c r="S6" s="213" t="s">
        <v>128</v>
      </c>
      <c r="T6" s="213" t="s">
        <v>129</v>
      </c>
      <c r="U6" s="213" t="s">
        <v>130</v>
      </c>
      <c r="V6" s="213" t="s">
        <v>131</v>
      </c>
      <c r="W6" s="213" t="s">
        <v>132</v>
      </c>
      <c r="X6" s="213" t="s">
        <v>133</v>
      </c>
      <c r="Y6" s="213" t="s">
        <v>134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6" t="s">
        <v>135</v>
      </c>
      <c r="B8" s="227" t="s">
        <v>72</v>
      </c>
      <c r="C8" s="246" t="s">
        <v>73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0.38</v>
      </c>
      <c r="W8" s="225"/>
      <c r="X8" s="225"/>
      <c r="Y8" s="225"/>
      <c r="AG8" t="s">
        <v>136</v>
      </c>
    </row>
    <row r="9" spans="1:60" ht="22.5" outlineLevel="1" x14ac:dyDescent="0.2">
      <c r="A9" s="236">
        <v>1</v>
      </c>
      <c r="B9" s="237" t="s">
        <v>168</v>
      </c>
      <c r="C9" s="247" t="s">
        <v>169</v>
      </c>
      <c r="D9" s="238" t="s">
        <v>170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12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171</v>
      </c>
      <c r="S9" s="241" t="s">
        <v>140</v>
      </c>
      <c r="T9" s="242" t="s">
        <v>140</v>
      </c>
      <c r="U9" s="224">
        <v>0.375</v>
      </c>
      <c r="V9" s="224">
        <f>ROUND(E9*U9,2)</f>
        <v>0.38</v>
      </c>
      <c r="W9" s="224"/>
      <c r="X9" s="224" t="s">
        <v>172</v>
      </c>
      <c r="Y9" s="224" t="s">
        <v>143</v>
      </c>
      <c r="Z9" s="214"/>
      <c r="AA9" s="214"/>
      <c r="AB9" s="214"/>
      <c r="AC9" s="214"/>
      <c r="AD9" s="214"/>
      <c r="AE9" s="214"/>
      <c r="AF9" s="214"/>
      <c r="AG9" s="214" t="s">
        <v>173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2" x14ac:dyDescent="0.2">
      <c r="A10" s="221"/>
      <c r="B10" s="222"/>
      <c r="C10" s="263" t="s">
        <v>174</v>
      </c>
      <c r="D10" s="255"/>
      <c r="E10" s="255"/>
      <c r="F10" s="255"/>
      <c r="G10" s="255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175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4" t="str">
        <f>C10</f>
        <v>nebo suchých kanálků vodorovných, šikmých, obloukových, zalomených i svislých v nosných, výplňových, obkladových, půdních apod. ve zdech z monolitického betonu nebo železobetonu, trvale osazených, vložkami nasraz z dutinových tvarovek, trub, prefabrikovaných dílců (rozlišení položek je podle jejich průřezové plochy) apod., bez jejich dodání, včetně polohového zajištění v bednění při betonáži,</v>
      </c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26" t="s">
        <v>135</v>
      </c>
      <c r="B11" s="227" t="s">
        <v>74</v>
      </c>
      <c r="C11" s="246" t="s">
        <v>75</v>
      </c>
      <c r="D11" s="228"/>
      <c r="E11" s="229"/>
      <c r="F11" s="230"/>
      <c r="G11" s="230">
        <f>SUMIF(AG12:AG14,"&lt;&gt;NOR",G12:G14)</f>
        <v>0</v>
      </c>
      <c r="H11" s="230"/>
      <c r="I11" s="230">
        <f>SUM(I12:I14)</f>
        <v>0</v>
      </c>
      <c r="J11" s="230"/>
      <c r="K11" s="230">
        <f>SUM(K12:K14)</f>
        <v>0</v>
      </c>
      <c r="L11" s="230"/>
      <c r="M11" s="230">
        <f>SUM(M12:M14)</f>
        <v>0</v>
      </c>
      <c r="N11" s="229"/>
      <c r="O11" s="229">
        <f>SUM(O12:O14)</f>
        <v>0.1</v>
      </c>
      <c r="P11" s="229"/>
      <c r="Q11" s="229">
        <f>SUM(Q12:Q14)</f>
        <v>0</v>
      </c>
      <c r="R11" s="230"/>
      <c r="S11" s="230"/>
      <c r="T11" s="231"/>
      <c r="U11" s="225"/>
      <c r="V11" s="225">
        <f>SUM(V12:V14)</f>
        <v>9.09</v>
      </c>
      <c r="W11" s="225"/>
      <c r="X11" s="225"/>
      <c r="Y11" s="225"/>
      <c r="AG11" t="s">
        <v>136</v>
      </c>
    </row>
    <row r="12" spans="1:60" ht="22.5" outlineLevel="1" x14ac:dyDescent="0.2">
      <c r="A12" s="236">
        <v>2</v>
      </c>
      <c r="B12" s="237" t="s">
        <v>176</v>
      </c>
      <c r="C12" s="247" t="s">
        <v>177</v>
      </c>
      <c r="D12" s="238" t="s">
        <v>178</v>
      </c>
      <c r="E12" s="239">
        <v>2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12</v>
      </c>
      <c r="M12" s="241">
        <f>G12*(1+L12/100)</f>
        <v>0</v>
      </c>
      <c r="N12" s="239">
        <v>4.9489999999999999E-2</v>
      </c>
      <c r="O12" s="239">
        <f>ROUND(E12*N12,2)</f>
        <v>0.1</v>
      </c>
      <c r="P12" s="239">
        <v>0</v>
      </c>
      <c r="Q12" s="239">
        <f>ROUND(E12*P12,2)</f>
        <v>0</v>
      </c>
      <c r="R12" s="241" t="s">
        <v>179</v>
      </c>
      <c r="S12" s="241" t="s">
        <v>140</v>
      </c>
      <c r="T12" s="242" t="s">
        <v>140</v>
      </c>
      <c r="U12" s="224">
        <v>1.38978</v>
      </c>
      <c r="V12" s="224">
        <f>ROUND(E12*U12,2)</f>
        <v>2.78</v>
      </c>
      <c r="W12" s="224"/>
      <c r="X12" s="224" t="s">
        <v>172</v>
      </c>
      <c r="Y12" s="224" t="s">
        <v>143</v>
      </c>
      <c r="Z12" s="214"/>
      <c r="AA12" s="214"/>
      <c r="AB12" s="214"/>
      <c r="AC12" s="214"/>
      <c r="AD12" s="214"/>
      <c r="AE12" s="214"/>
      <c r="AF12" s="214"/>
      <c r="AG12" s="214" t="s">
        <v>173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63" t="s">
        <v>180</v>
      </c>
      <c r="D13" s="255"/>
      <c r="E13" s="255"/>
      <c r="F13" s="255"/>
      <c r="G13" s="255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175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56">
        <v>3</v>
      </c>
      <c r="B14" s="257" t="s">
        <v>181</v>
      </c>
      <c r="C14" s="264" t="s">
        <v>182</v>
      </c>
      <c r="D14" s="258" t="s">
        <v>183</v>
      </c>
      <c r="E14" s="259">
        <v>7</v>
      </c>
      <c r="F14" s="260"/>
      <c r="G14" s="261">
        <f>ROUND(E14*F14,2)</f>
        <v>0</v>
      </c>
      <c r="H14" s="260"/>
      <c r="I14" s="261">
        <f>ROUND(E14*H14,2)</f>
        <v>0</v>
      </c>
      <c r="J14" s="260"/>
      <c r="K14" s="261">
        <f>ROUND(E14*J14,2)</f>
        <v>0</v>
      </c>
      <c r="L14" s="261">
        <v>12</v>
      </c>
      <c r="M14" s="261">
        <f>G14*(1+L14/100)</f>
        <v>0</v>
      </c>
      <c r="N14" s="259">
        <v>0</v>
      </c>
      <c r="O14" s="259">
        <f>ROUND(E14*N14,2)</f>
        <v>0</v>
      </c>
      <c r="P14" s="259">
        <v>0</v>
      </c>
      <c r="Q14" s="259">
        <f>ROUND(E14*P14,2)</f>
        <v>0</v>
      </c>
      <c r="R14" s="261" t="s">
        <v>184</v>
      </c>
      <c r="S14" s="261" t="s">
        <v>140</v>
      </c>
      <c r="T14" s="262" t="s">
        <v>140</v>
      </c>
      <c r="U14" s="224">
        <v>0.90200000000000002</v>
      </c>
      <c r="V14" s="224">
        <f>ROUND(E14*U14,2)</f>
        <v>6.31</v>
      </c>
      <c r="W14" s="224"/>
      <c r="X14" s="224" t="s">
        <v>172</v>
      </c>
      <c r="Y14" s="224" t="s">
        <v>143</v>
      </c>
      <c r="Z14" s="214"/>
      <c r="AA14" s="214"/>
      <c r="AB14" s="214"/>
      <c r="AC14" s="214"/>
      <c r="AD14" s="214"/>
      <c r="AE14" s="214"/>
      <c r="AF14" s="214"/>
      <c r="AG14" s="214" t="s">
        <v>173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26" t="s">
        <v>135</v>
      </c>
      <c r="B15" s="227" t="s">
        <v>76</v>
      </c>
      <c r="C15" s="246" t="s">
        <v>77</v>
      </c>
      <c r="D15" s="228"/>
      <c r="E15" s="229"/>
      <c r="F15" s="230"/>
      <c r="G15" s="230">
        <f>SUMIF(AG16:AG24,"&lt;&gt;NOR",G16:G24)</f>
        <v>0</v>
      </c>
      <c r="H15" s="230"/>
      <c r="I15" s="230">
        <f>SUM(I16:I24)</f>
        <v>0</v>
      </c>
      <c r="J15" s="230"/>
      <c r="K15" s="230">
        <f>SUM(K16:K24)</f>
        <v>0</v>
      </c>
      <c r="L15" s="230"/>
      <c r="M15" s="230">
        <f>SUM(M16:M24)</f>
        <v>0</v>
      </c>
      <c r="N15" s="229"/>
      <c r="O15" s="229">
        <f>SUM(O16:O24)</f>
        <v>0.11</v>
      </c>
      <c r="P15" s="229"/>
      <c r="Q15" s="229">
        <f>SUM(Q16:Q24)</f>
        <v>0</v>
      </c>
      <c r="R15" s="230"/>
      <c r="S15" s="230"/>
      <c r="T15" s="231"/>
      <c r="U15" s="225"/>
      <c r="V15" s="225">
        <f>SUM(V16:V24)</f>
        <v>14.1</v>
      </c>
      <c r="W15" s="225"/>
      <c r="X15" s="225"/>
      <c r="Y15" s="225"/>
      <c r="AG15" t="s">
        <v>136</v>
      </c>
    </row>
    <row r="16" spans="1:60" outlineLevel="1" x14ac:dyDescent="0.2">
      <c r="A16" s="236">
        <v>4</v>
      </c>
      <c r="B16" s="237" t="s">
        <v>185</v>
      </c>
      <c r="C16" s="247" t="s">
        <v>186</v>
      </c>
      <c r="D16" s="238" t="s">
        <v>178</v>
      </c>
      <c r="E16" s="239">
        <v>67.163160000000005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12</v>
      </c>
      <c r="M16" s="241">
        <f>G16*(1+L16/100)</f>
        <v>0</v>
      </c>
      <c r="N16" s="239">
        <v>1.58E-3</v>
      </c>
      <c r="O16" s="239">
        <f>ROUND(E16*N16,2)</f>
        <v>0.11</v>
      </c>
      <c r="P16" s="239">
        <v>0</v>
      </c>
      <c r="Q16" s="239">
        <f>ROUND(E16*P16,2)</f>
        <v>0</v>
      </c>
      <c r="R16" s="241" t="s">
        <v>187</v>
      </c>
      <c r="S16" s="241" t="s">
        <v>140</v>
      </c>
      <c r="T16" s="242" t="s">
        <v>140</v>
      </c>
      <c r="U16" s="224">
        <v>0.21</v>
      </c>
      <c r="V16" s="224">
        <f>ROUND(E16*U16,2)</f>
        <v>14.1</v>
      </c>
      <c r="W16" s="224"/>
      <c r="X16" s="224" t="s">
        <v>172</v>
      </c>
      <c r="Y16" s="224" t="s">
        <v>143</v>
      </c>
      <c r="Z16" s="214"/>
      <c r="AA16" s="214"/>
      <c r="AB16" s="214"/>
      <c r="AC16" s="214"/>
      <c r="AD16" s="214"/>
      <c r="AE16" s="214"/>
      <c r="AF16" s="214"/>
      <c r="AG16" s="214" t="s">
        <v>173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65" t="s">
        <v>188</v>
      </c>
      <c r="D17" s="253"/>
      <c r="E17" s="254"/>
      <c r="F17" s="224"/>
      <c r="G17" s="224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189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3" x14ac:dyDescent="0.2">
      <c r="A18" s="221"/>
      <c r="B18" s="222"/>
      <c r="C18" s="265" t="s">
        <v>190</v>
      </c>
      <c r="D18" s="253"/>
      <c r="E18" s="254">
        <v>5.4539999999999997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189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3" x14ac:dyDescent="0.2">
      <c r="A19" s="221"/>
      <c r="B19" s="222"/>
      <c r="C19" s="265" t="s">
        <v>191</v>
      </c>
      <c r="D19" s="253"/>
      <c r="E19" s="254">
        <v>3.6891600000000002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189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3" x14ac:dyDescent="0.2">
      <c r="A20" s="221"/>
      <c r="B20" s="222"/>
      <c r="C20" s="265" t="s">
        <v>192</v>
      </c>
      <c r="D20" s="253"/>
      <c r="E20" s="254">
        <v>9.093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189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3" x14ac:dyDescent="0.2">
      <c r="A21" s="221"/>
      <c r="B21" s="222"/>
      <c r="C21" s="265" t="s">
        <v>193</v>
      </c>
      <c r="D21" s="253"/>
      <c r="E21" s="254">
        <v>17.22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189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3" x14ac:dyDescent="0.2">
      <c r="A22" s="221"/>
      <c r="B22" s="222"/>
      <c r="C22" s="265" t="s">
        <v>194</v>
      </c>
      <c r="D22" s="253"/>
      <c r="E22" s="254">
        <v>3.5070000000000001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189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21"/>
      <c r="B23" s="222"/>
      <c r="C23" s="265" t="s">
        <v>195</v>
      </c>
      <c r="D23" s="253"/>
      <c r="E23" s="254">
        <v>13.71</v>
      </c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189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3" x14ac:dyDescent="0.2">
      <c r="A24" s="221"/>
      <c r="B24" s="222"/>
      <c r="C24" s="265" t="s">
        <v>196</v>
      </c>
      <c r="D24" s="253"/>
      <c r="E24" s="254">
        <v>14.49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189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226" t="s">
        <v>135</v>
      </c>
      <c r="B25" s="227" t="s">
        <v>74</v>
      </c>
      <c r="C25" s="246" t="s">
        <v>75</v>
      </c>
      <c r="D25" s="228"/>
      <c r="E25" s="229"/>
      <c r="F25" s="230"/>
      <c r="G25" s="230">
        <f>SUMIF(AG26:AG26,"&lt;&gt;NOR",G26:G26)</f>
        <v>0</v>
      </c>
      <c r="H25" s="230"/>
      <c r="I25" s="230">
        <f>SUM(I26:I26)</f>
        <v>0</v>
      </c>
      <c r="J25" s="230"/>
      <c r="K25" s="230">
        <f>SUM(K26:K26)</f>
        <v>0</v>
      </c>
      <c r="L25" s="230"/>
      <c r="M25" s="230">
        <f>SUM(M26:M26)</f>
        <v>0</v>
      </c>
      <c r="N25" s="229"/>
      <c r="O25" s="229">
        <f>SUM(O26:O26)</f>
        <v>0</v>
      </c>
      <c r="P25" s="229"/>
      <c r="Q25" s="229">
        <f>SUM(Q26:Q26)</f>
        <v>0</v>
      </c>
      <c r="R25" s="230"/>
      <c r="S25" s="230"/>
      <c r="T25" s="231"/>
      <c r="U25" s="225"/>
      <c r="V25" s="225">
        <f>SUM(V26:V26)</f>
        <v>0</v>
      </c>
      <c r="W25" s="225"/>
      <c r="X25" s="225"/>
      <c r="Y25" s="225"/>
      <c r="AG25" t="s">
        <v>136</v>
      </c>
    </row>
    <row r="26" spans="1:60" outlineLevel="1" x14ac:dyDescent="0.2">
      <c r="A26" s="256">
        <v>5</v>
      </c>
      <c r="B26" s="257" t="s">
        <v>197</v>
      </c>
      <c r="C26" s="264" t="s">
        <v>198</v>
      </c>
      <c r="D26" s="258" t="s">
        <v>199</v>
      </c>
      <c r="E26" s="259">
        <v>2</v>
      </c>
      <c r="F26" s="260"/>
      <c r="G26" s="261">
        <f>ROUND(E26*F26,2)</f>
        <v>0</v>
      </c>
      <c r="H26" s="260"/>
      <c r="I26" s="261">
        <f>ROUND(E26*H26,2)</f>
        <v>0</v>
      </c>
      <c r="J26" s="260"/>
      <c r="K26" s="261">
        <f>ROUND(E26*J26,2)</f>
        <v>0</v>
      </c>
      <c r="L26" s="261">
        <v>12</v>
      </c>
      <c r="M26" s="261">
        <f>G26*(1+L26/100)</f>
        <v>0</v>
      </c>
      <c r="N26" s="259">
        <v>0</v>
      </c>
      <c r="O26" s="259">
        <f>ROUND(E26*N26,2)</f>
        <v>0</v>
      </c>
      <c r="P26" s="259">
        <v>0</v>
      </c>
      <c r="Q26" s="259">
        <f>ROUND(E26*P26,2)</f>
        <v>0</v>
      </c>
      <c r="R26" s="261"/>
      <c r="S26" s="261" t="s">
        <v>200</v>
      </c>
      <c r="T26" s="262" t="s">
        <v>141</v>
      </c>
      <c r="U26" s="224">
        <v>0</v>
      </c>
      <c r="V26" s="224">
        <f>ROUND(E26*U26,2)</f>
        <v>0</v>
      </c>
      <c r="W26" s="224"/>
      <c r="X26" s="224" t="s">
        <v>172</v>
      </c>
      <c r="Y26" s="224" t="s">
        <v>143</v>
      </c>
      <c r="Z26" s="214"/>
      <c r="AA26" s="214"/>
      <c r="AB26" s="214"/>
      <c r="AC26" s="214"/>
      <c r="AD26" s="214"/>
      <c r="AE26" s="214"/>
      <c r="AF26" s="214"/>
      <c r="AG26" s="214" t="s">
        <v>173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">
      <c r="A27" s="226" t="s">
        <v>135</v>
      </c>
      <c r="B27" s="227" t="s">
        <v>78</v>
      </c>
      <c r="C27" s="246" t="s">
        <v>79</v>
      </c>
      <c r="D27" s="228"/>
      <c r="E27" s="229"/>
      <c r="F27" s="230"/>
      <c r="G27" s="230">
        <f>SUMIF(AG28:AG38,"&lt;&gt;NOR",G28:G38)</f>
        <v>0</v>
      </c>
      <c r="H27" s="230"/>
      <c r="I27" s="230">
        <f>SUM(I28:I38)</f>
        <v>0</v>
      </c>
      <c r="J27" s="230"/>
      <c r="K27" s="230">
        <f>SUM(K28:K38)</f>
        <v>0</v>
      </c>
      <c r="L27" s="230"/>
      <c r="M27" s="230">
        <f>SUM(M28:M38)</f>
        <v>0</v>
      </c>
      <c r="N27" s="229"/>
      <c r="O27" s="229">
        <f>SUM(O28:O38)</f>
        <v>0</v>
      </c>
      <c r="P27" s="229"/>
      <c r="Q27" s="229">
        <f>SUM(Q28:Q38)</f>
        <v>0</v>
      </c>
      <c r="R27" s="230"/>
      <c r="S27" s="230"/>
      <c r="T27" s="231"/>
      <c r="U27" s="225"/>
      <c r="V27" s="225">
        <f>SUM(V28:V38)</f>
        <v>6.09</v>
      </c>
      <c r="W27" s="225"/>
      <c r="X27" s="225"/>
      <c r="Y27" s="225"/>
      <c r="AG27" t="s">
        <v>136</v>
      </c>
    </row>
    <row r="28" spans="1:60" outlineLevel="1" x14ac:dyDescent="0.2">
      <c r="A28" s="236">
        <v>6</v>
      </c>
      <c r="B28" s="237" t="s">
        <v>201</v>
      </c>
      <c r="C28" s="247" t="s">
        <v>202</v>
      </c>
      <c r="D28" s="238" t="s">
        <v>178</v>
      </c>
      <c r="E28" s="239">
        <v>304.60000000000002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12</v>
      </c>
      <c r="M28" s="241">
        <f>G28*(1+L28/100)</f>
        <v>0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41" t="s">
        <v>179</v>
      </c>
      <c r="S28" s="241" t="s">
        <v>140</v>
      </c>
      <c r="T28" s="242" t="s">
        <v>140</v>
      </c>
      <c r="U28" s="224">
        <v>0.02</v>
      </c>
      <c r="V28" s="224">
        <f>ROUND(E28*U28,2)</f>
        <v>6.09</v>
      </c>
      <c r="W28" s="224"/>
      <c r="X28" s="224" t="s">
        <v>172</v>
      </c>
      <c r="Y28" s="224" t="s">
        <v>143</v>
      </c>
      <c r="Z28" s="214"/>
      <c r="AA28" s="214"/>
      <c r="AB28" s="214"/>
      <c r="AC28" s="214"/>
      <c r="AD28" s="214"/>
      <c r="AE28" s="214"/>
      <c r="AF28" s="214"/>
      <c r="AG28" s="214" t="s">
        <v>173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48" t="s">
        <v>203</v>
      </c>
      <c r="D29" s="243"/>
      <c r="E29" s="243"/>
      <c r="F29" s="243"/>
      <c r="G29" s="243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146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65" t="s">
        <v>204</v>
      </c>
      <c r="D30" s="253"/>
      <c r="E30" s="254">
        <v>67.3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189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21"/>
      <c r="B31" s="222"/>
      <c r="C31" s="265" t="s">
        <v>188</v>
      </c>
      <c r="D31" s="253"/>
      <c r="E31" s="254"/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189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3" x14ac:dyDescent="0.2">
      <c r="A32" s="221"/>
      <c r="B32" s="222"/>
      <c r="C32" s="265" t="s">
        <v>205</v>
      </c>
      <c r="D32" s="253"/>
      <c r="E32" s="254">
        <v>32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189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21"/>
      <c r="B33" s="222"/>
      <c r="C33" s="265" t="s">
        <v>206</v>
      </c>
      <c r="D33" s="253"/>
      <c r="E33" s="254">
        <v>50.8</v>
      </c>
      <c r="F33" s="224"/>
      <c r="G33" s="224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189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3" x14ac:dyDescent="0.2">
      <c r="A34" s="221"/>
      <c r="B34" s="222"/>
      <c r="C34" s="265" t="s">
        <v>207</v>
      </c>
      <c r="D34" s="253"/>
      <c r="E34" s="254">
        <v>24.1</v>
      </c>
      <c r="F34" s="224"/>
      <c r="G34" s="22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189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3" x14ac:dyDescent="0.2">
      <c r="A35" s="221"/>
      <c r="B35" s="222"/>
      <c r="C35" s="265" t="s">
        <v>208</v>
      </c>
      <c r="D35" s="253"/>
      <c r="E35" s="254">
        <v>37.1</v>
      </c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189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21"/>
      <c r="B36" s="222"/>
      <c r="C36" s="265" t="s">
        <v>209</v>
      </c>
      <c r="D36" s="253"/>
      <c r="E36" s="254">
        <v>31.1</v>
      </c>
      <c r="F36" s="224"/>
      <c r="G36" s="224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189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21"/>
      <c r="B37" s="222"/>
      <c r="C37" s="265" t="s">
        <v>210</v>
      </c>
      <c r="D37" s="253"/>
      <c r="E37" s="254">
        <v>29.7</v>
      </c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189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21"/>
      <c r="B38" s="222"/>
      <c r="C38" s="265" t="s">
        <v>211</v>
      </c>
      <c r="D38" s="253"/>
      <c r="E38" s="254">
        <v>32.5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189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226" t="s">
        <v>135</v>
      </c>
      <c r="B39" s="227" t="s">
        <v>80</v>
      </c>
      <c r="C39" s="246" t="s">
        <v>81</v>
      </c>
      <c r="D39" s="228"/>
      <c r="E39" s="229"/>
      <c r="F39" s="230"/>
      <c r="G39" s="230">
        <f>SUMIF(AG40:AG51,"&lt;&gt;NOR",G40:G51)</f>
        <v>0</v>
      </c>
      <c r="H39" s="230"/>
      <c r="I39" s="230">
        <f>SUM(I40:I51)</f>
        <v>0</v>
      </c>
      <c r="J39" s="230"/>
      <c r="K39" s="230">
        <f>SUM(K40:K51)</f>
        <v>0</v>
      </c>
      <c r="L39" s="230"/>
      <c r="M39" s="230">
        <f>SUM(M40:M51)</f>
        <v>0</v>
      </c>
      <c r="N39" s="229"/>
      <c r="O39" s="229">
        <f>SUM(O40:O51)</f>
        <v>0.01</v>
      </c>
      <c r="P39" s="229"/>
      <c r="Q39" s="229">
        <f>SUM(Q40:Q51)</f>
        <v>0.01</v>
      </c>
      <c r="R39" s="230"/>
      <c r="S39" s="230"/>
      <c r="T39" s="231"/>
      <c r="U39" s="225"/>
      <c r="V39" s="225">
        <f>SUM(V40:V51)</f>
        <v>4.62</v>
      </c>
      <c r="W39" s="225"/>
      <c r="X39" s="225"/>
      <c r="Y39" s="225"/>
      <c r="AG39" t="s">
        <v>136</v>
      </c>
    </row>
    <row r="40" spans="1:60" outlineLevel="1" x14ac:dyDescent="0.2">
      <c r="A40" s="236">
        <v>7</v>
      </c>
      <c r="B40" s="237" t="s">
        <v>212</v>
      </c>
      <c r="C40" s="247" t="s">
        <v>213</v>
      </c>
      <c r="D40" s="238" t="s">
        <v>183</v>
      </c>
      <c r="E40" s="239">
        <v>7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12</v>
      </c>
      <c r="M40" s="241">
        <f>G40*(1+L40/100)</f>
        <v>0</v>
      </c>
      <c r="N40" s="239">
        <v>1.06E-3</v>
      </c>
      <c r="O40" s="239">
        <f>ROUND(E40*N40,2)</f>
        <v>0.01</v>
      </c>
      <c r="P40" s="239">
        <v>0</v>
      </c>
      <c r="Q40" s="239">
        <f>ROUND(E40*P40,2)</f>
        <v>0</v>
      </c>
      <c r="R40" s="241"/>
      <c r="S40" s="241" t="s">
        <v>200</v>
      </c>
      <c r="T40" s="242" t="s">
        <v>141</v>
      </c>
      <c r="U40" s="224">
        <v>0.45</v>
      </c>
      <c r="V40" s="224">
        <f>ROUND(E40*U40,2)</f>
        <v>3.15</v>
      </c>
      <c r="W40" s="224"/>
      <c r="X40" s="224" t="s">
        <v>172</v>
      </c>
      <c r="Y40" s="224" t="s">
        <v>143</v>
      </c>
      <c r="Z40" s="214"/>
      <c r="AA40" s="214"/>
      <c r="AB40" s="214"/>
      <c r="AC40" s="214"/>
      <c r="AD40" s="214"/>
      <c r="AE40" s="214"/>
      <c r="AF40" s="214"/>
      <c r="AG40" s="214" t="s">
        <v>173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48" t="s">
        <v>214</v>
      </c>
      <c r="D41" s="243"/>
      <c r="E41" s="243"/>
      <c r="F41" s="243"/>
      <c r="G41" s="243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146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65" t="s">
        <v>215</v>
      </c>
      <c r="D42" s="253"/>
      <c r="E42" s="254"/>
      <c r="F42" s="224"/>
      <c r="G42" s="224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189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3" x14ac:dyDescent="0.2">
      <c r="A43" s="221"/>
      <c r="B43" s="222"/>
      <c r="C43" s="265" t="s">
        <v>216</v>
      </c>
      <c r="D43" s="253"/>
      <c r="E43" s="254">
        <v>1</v>
      </c>
      <c r="F43" s="224"/>
      <c r="G43" s="22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189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3" x14ac:dyDescent="0.2">
      <c r="A44" s="221"/>
      <c r="B44" s="222"/>
      <c r="C44" s="265" t="s">
        <v>217</v>
      </c>
      <c r="D44" s="253"/>
      <c r="E44" s="254">
        <v>1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189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65" t="s">
        <v>218</v>
      </c>
      <c r="D45" s="253"/>
      <c r="E45" s="254">
        <v>1</v>
      </c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189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">
      <c r="A46" s="221"/>
      <c r="B46" s="222"/>
      <c r="C46" s="265" t="s">
        <v>219</v>
      </c>
      <c r="D46" s="253"/>
      <c r="E46" s="254">
        <v>1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189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">
      <c r="A47" s="221"/>
      <c r="B47" s="222"/>
      <c r="C47" s="265" t="s">
        <v>220</v>
      </c>
      <c r="D47" s="253"/>
      <c r="E47" s="254">
        <v>1</v>
      </c>
      <c r="F47" s="224"/>
      <c r="G47" s="224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189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3" x14ac:dyDescent="0.2">
      <c r="A48" s="221"/>
      <c r="B48" s="222"/>
      <c r="C48" s="265" t="s">
        <v>221</v>
      </c>
      <c r="D48" s="253"/>
      <c r="E48" s="254">
        <v>1</v>
      </c>
      <c r="F48" s="224"/>
      <c r="G48" s="22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189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3" x14ac:dyDescent="0.2">
      <c r="A49" s="221"/>
      <c r="B49" s="222"/>
      <c r="C49" s="265" t="s">
        <v>222</v>
      </c>
      <c r="D49" s="253"/>
      <c r="E49" s="254">
        <v>1</v>
      </c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189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6">
        <v>8</v>
      </c>
      <c r="B50" s="237" t="s">
        <v>223</v>
      </c>
      <c r="C50" s="247" t="s">
        <v>224</v>
      </c>
      <c r="D50" s="238" t="s">
        <v>170</v>
      </c>
      <c r="E50" s="239">
        <v>4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12</v>
      </c>
      <c r="M50" s="241">
        <f>G50*(1+L50/100)</f>
        <v>0</v>
      </c>
      <c r="N50" s="239">
        <v>4.8999999999999998E-4</v>
      </c>
      <c r="O50" s="239">
        <f>ROUND(E50*N50,2)</f>
        <v>0</v>
      </c>
      <c r="P50" s="239">
        <v>2E-3</v>
      </c>
      <c r="Q50" s="239">
        <f>ROUND(E50*P50,2)</f>
        <v>0.01</v>
      </c>
      <c r="R50" s="241" t="s">
        <v>225</v>
      </c>
      <c r="S50" s="241" t="s">
        <v>140</v>
      </c>
      <c r="T50" s="242" t="s">
        <v>140</v>
      </c>
      <c r="U50" s="224">
        <v>0.36799999999999999</v>
      </c>
      <c r="V50" s="224">
        <f>ROUND(E50*U50,2)</f>
        <v>1.47</v>
      </c>
      <c r="W50" s="224"/>
      <c r="X50" s="224" t="s">
        <v>172</v>
      </c>
      <c r="Y50" s="224" t="s">
        <v>143</v>
      </c>
      <c r="Z50" s="214"/>
      <c r="AA50" s="214"/>
      <c r="AB50" s="214"/>
      <c r="AC50" s="214"/>
      <c r="AD50" s="214"/>
      <c r="AE50" s="214"/>
      <c r="AF50" s="214"/>
      <c r="AG50" s="214" t="s">
        <v>173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2" x14ac:dyDescent="0.2">
      <c r="A51" s="221"/>
      <c r="B51" s="222"/>
      <c r="C51" s="248" t="s">
        <v>226</v>
      </c>
      <c r="D51" s="243"/>
      <c r="E51" s="243"/>
      <c r="F51" s="243"/>
      <c r="G51" s="243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146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26" t="s">
        <v>135</v>
      </c>
      <c r="B52" s="227" t="s">
        <v>82</v>
      </c>
      <c r="C52" s="246" t="s">
        <v>83</v>
      </c>
      <c r="D52" s="228"/>
      <c r="E52" s="229"/>
      <c r="F52" s="230"/>
      <c r="G52" s="230">
        <f>SUMIF(AG53:AG54,"&lt;&gt;NOR",G53:G54)</f>
        <v>0</v>
      </c>
      <c r="H52" s="230"/>
      <c r="I52" s="230">
        <f>SUM(I53:I54)</f>
        <v>0</v>
      </c>
      <c r="J52" s="230"/>
      <c r="K52" s="230">
        <f>SUM(K53:K54)</f>
        <v>0</v>
      </c>
      <c r="L52" s="230"/>
      <c r="M52" s="230">
        <f>SUM(M53:M54)</f>
        <v>0</v>
      </c>
      <c r="N52" s="229"/>
      <c r="O52" s="229">
        <f>SUM(O53:O54)</f>
        <v>0</v>
      </c>
      <c r="P52" s="229"/>
      <c r="Q52" s="229">
        <f>SUM(Q53:Q54)</f>
        <v>0</v>
      </c>
      <c r="R52" s="230"/>
      <c r="S52" s="230"/>
      <c r="T52" s="231"/>
      <c r="U52" s="225"/>
      <c r="V52" s="225">
        <f>SUM(V53:V54)</f>
        <v>0.55000000000000004</v>
      </c>
      <c r="W52" s="225"/>
      <c r="X52" s="225"/>
      <c r="Y52" s="225"/>
      <c r="AG52" t="s">
        <v>136</v>
      </c>
    </row>
    <row r="53" spans="1:60" ht="22.5" outlineLevel="1" x14ac:dyDescent="0.2">
      <c r="A53" s="236">
        <v>9</v>
      </c>
      <c r="B53" s="237" t="s">
        <v>227</v>
      </c>
      <c r="C53" s="247" t="s">
        <v>228</v>
      </c>
      <c r="D53" s="238" t="s">
        <v>229</v>
      </c>
      <c r="E53" s="239">
        <v>0.21448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12</v>
      </c>
      <c r="M53" s="241">
        <f>G53*(1+L53/100)</f>
        <v>0</v>
      </c>
      <c r="N53" s="239">
        <v>0</v>
      </c>
      <c r="O53" s="239">
        <f>ROUND(E53*N53,2)</f>
        <v>0</v>
      </c>
      <c r="P53" s="239">
        <v>0</v>
      </c>
      <c r="Q53" s="239">
        <f>ROUND(E53*P53,2)</f>
        <v>0</v>
      </c>
      <c r="R53" s="241" t="s">
        <v>179</v>
      </c>
      <c r="S53" s="241" t="s">
        <v>140</v>
      </c>
      <c r="T53" s="242" t="s">
        <v>140</v>
      </c>
      <c r="U53" s="224">
        <v>2.577</v>
      </c>
      <c r="V53" s="224">
        <f>ROUND(E53*U53,2)</f>
        <v>0.55000000000000004</v>
      </c>
      <c r="W53" s="224"/>
      <c r="X53" s="224" t="s">
        <v>230</v>
      </c>
      <c r="Y53" s="224" t="s">
        <v>143</v>
      </c>
      <c r="Z53" s="214"/>
      <c r="AA53" s="214"/>
      <c r="AB53" s="214"/>
      <c r="AC53" s="214"/>
      <c r="AD53" s="214"/>
      <c r="AE53" s="214"/>
      <c r="AF53" s="214"/>
      <c r="AG53" s="214" t="s">
        <v>231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2" x14ac:dyDescent="0.2">
      <c r="A54" s="221"/>
      <c r="B54" s="222"/>
      <c r="C54" s="263" t="s">
        <v>232</v>
      </c>
      <c r="D54" s="255"/>
      <c r="E54" s="255"/>
      <c r="F54" s="255"/>
      <c r="G54" s="255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175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17" t="s">
        <v>135</v>
      </c>
      <c r="B55" s="218" t="s">
        <v>84</v>
      </c>
      <c r="C55" s="251" t="s">
        <v>85</v>
      </c>
      <c r="D55" s="232"/>
      <c r="E55" s="233"/>
      <c r="F55" s="234"/>
      <c r="G55" s="234">
        <f>SUMIF(AG56:AG60,"&lt;&gt;NOR",G56:G60)</f>
        <v>0</v>
      </c>
      <c r="H55" s="234"/>
      <c r="I55" s="234">
        <f>SUM(I56:I60)</f>
        <v>0</v>
      </c>
      <c r="J55" s="234"/>
      <c r="K55" s="234">
        <f>SUM(K56:K60)</f>
        <v>0</v>
      </c>
      <c r="L55" s="234"/>
      <c r="M55" s="234">
        <f>SUM(M56:M60)</f>
        <v>0</v>
      </c>
      <c r="N55" s="233"/>
      <c r="O55" s="233">
        <f>SUM(O56:O60)</f>
        <v>0</v>
      </c>
      <c r="P55" s="233"/>
      <c r="Q55" s="233">
        <f>SUM(Q56:Q60)</f>
        <v>0</v>
      </c>
      <c r="R55" s="234"/>
      <c r="S55" s="234"/>
      <c r="T55" s="235"/>
      <c r="U55" s="225"/>
      <c r="V55" s="225">
        <f>SUM(V56:V60)</f>
        <v>0</v>
      </c>
      <c r="W55" s="225"/>
      <c r="X55" s="225"/>
      <c r="Y55" s="225"/>
      <c r="AG55" t="s">
        <v>136</v>
      </c>
    </row>
    <row r="56" spans="1:60" outlineLevel="1" x14ac:dyDescent="0.2">
      <c r="A56" s="221"/>
      <c r="B56" s="222"/>
      <c r="C56" s="248" t="s">
        <v>233</v>
      </c>
      <c r="D56" s="243"/>
      <c r="E56" s="243"/>
      <c r="F56" s="243"/>
      <c r="G56" s="243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146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56">
        <v>10</v>
      </c>
      <c r="B57" s="257" t="s">
        <v>234</v>
      </c>
      <c r="C57" s="264" t="s">
        <v>235</v>
      </c>
      <c r="D57" s="258" t="s">
        <v>236</v>
      </c>
      <c r="E57" s="259">
        <v>18</v>
      </c>
      <c r="F57" s="260"/>
      <c r="G57" s="261">
        <f>ROUND(E57*F57,2)</f>
        <v>0</v>
      </c>
      <c r="H57" s="260"/>
      <c r="I57" s="261">
        <f>ROUND(E57*H57,2)</f>
        <v>0</v>
      </c>
      <c r="J57" s="260"/>
      <c r="K57" s="261">
        <f>ROUND(E57*J57,2)</f>
        <v>0</v>
      </c>
      <c r="L57" s="261">
        <v>12</v>
      </c>
      <c r="M57" s="261">
        <f>G57*(1+L57/100)</f>
        <v>0</v>
      </c>
      <c r="N57" s="259">
        <v>0</v>
      </c>
      <c r="O57" s="259">
        <f>ROUND(E57*N57,2)</f>
        <v>0</v>
      </c>
      <c r="P57" s="259">
        <v>0</v>
      </c>
      <c r="Q57" s="259">
        <f>ROUND(E57*P57,2)</f>
        <v>0</v>
      </c>
      <c r="R57" s="261"/>
      <c r="S57" s="261" t="s">
        <v>200</v>
      </c>
      <c r="T57" s="262" t="s">
        <v>141</v>
      </c>
      <c r="U57" s="224">
        <v>0</v>
      </c>
      <c r="V57" s="224">
        <f>ROUND(E57*U57,2)</f>
        <v>0</v>
      </c>
      <c r="W57" s="224"/>
      <c r="X57" s="224" t="s">
        <v>172</v>
      </c>
      <c r="Y57" s="224" t="s">
        <v>143</v>
      </c>
      <c r="Z57" s="214"/>
      <c r="AA57" s="214"/>
      <c r="AB57" s="214"/>
      <c r="AC57" s="214"/>
      <c r="AD57" s="214"/>
      <c r="AE57" s="214"/>
      <c r="AF57" s="214"/>
      <c r="AG57" s="214" t="s">
        <v>173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56">
        <v>11</v>
      </c>
      <c r="B58" s="257" t="s">
        <v>237</v>
      </c>
      <c r="C58" s="264" t="s">
        <v>238</v>
      </c>
      <c r="D58" s="258" t="s">
        <v>239</v>
      </c>
      <c r="E58" s="259">
        <v>1</v>
      </c>
      <c r="F58" s="260"/>
      <c r="G58" s="261">
        <f>ROUND(E58*F58,2)</f>
        <v>0</v>
      </c>
      <c r="H58" s="260"/>
      <c r="I58" s="261">
        <f>ROUND(E58*H58,2)</f>
        <v>0</v>
      </c>
      <c r="J58" s="260"/>
      <c r="K58" s="261">
        <f>ROUND(E58*J58,2)</f>
        <v>0</v>
      </c>
      <c r="L58" s="261">
        <v>12</v>
      </c>
      <c r="M58" s="261">
        <f>G58*(1+L58/100)</f>
        <v>0</v>
      </c>
      <c r="N58" s="259">
        <v>0</v>
      </c>
      <c r="O58" s="259">
        <f>ROUND(E58*N58,2)</f>
        <v>0</v>
      </c>
      <c r="P58" s="259">
        <v>0</v>
      </c>
      <c r="Q58" s="259">
        <f>ROUND(E58*P58,2)</f>
        <v>0</v>
      </c>
      <c r="R58" s="261"/>
      <c r="S58" s="261" t="s">
        <v>200</v>
      </c>
      <c r="T58" s="262" t="s">
        <v>141</v>
      </c>
      <c r="U58" s="224">
        <v>0</v>
      </c>
      <c r="V58" s="224">
        <f>ROUND(E58*U58,2)</f>
        <v>0</v>
      </c>
      <c r="W58" s="224"/>
      <c r="X58" s="224" t="s">
        <v>172</v>
      </c>
      <c r="Y58" s="224" t="s">
        <v>143</v>
      </c>
      <c r="Z58" s="214"/>
      <c r="AA58" s="214"/>
      <c r="AB58" s="214"/>
      <c r="AC58" s="214"/>
      <c r="AD58" s="214"/>
      <c r="AE58" s="214"/>
      <c r="AF58" s="214"/>
      <c r="AG58" s="214" t="s">
        <v>173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56">
        <v>12</v>
      </c>
      <c r="B59" s="257" t="s">
        <v>240</v>
      </c>
      <c r="C59" s="264" t="s">
        <v>241</v>
      </c>
      <c r="D59" s="258" t="s">
        <v>239</v>
      </c>
      <c r="E59" s="259">
        <v>7</v>
      </c>
      <c r="F59" s="260"/>
      <c r="G59" s="261">
        <f>ROUND(E59*F59,2)</f>
        <v>0</v>
      </c>
      <c r="H59" s="260"/>
      <c r="I59" s="261">
        <f>ROUND(E59*H59,2)</f>
        <v>0</v>
      </c>
      <c r="J59" s="260"/>
      <c r="K59" s="261">
        <f>ROUND(E59*J59,2)</f>
        <v>0</v>
      </c>
      <c r="L59" s="261">
        <v>12</v>
      </c>
      <c r="M59" s="261">
        <f>G59*(1+L59/100)</f>
        <v>0</v>
      </c>
      <c r="N59" s="259">
        <v>0</v>
      </c>
      <c r="O59" s="259">
        <f>ROUND(E59*N59,2)</f>
        <v>0</v>
      </c>
      <c r="P59" s="259">
        <v>0</v>
      </c>
      <c r="Q59" s="259">
        <f>ROUND(E59*P59,2)</f>
        <v>0</v>
      </c>
      <c r="R59" s="261"/>
      <c r="S59" s="261" t="s">
        <v>200</v>
      </c>
      <c r="T59" s="262" t="s">
        <v>141</v>
      </c>
      <c r="U59" s="224">
        <v>0</v>
      </c>
      <c r="V59" s="224">
        <f>ROUND(E59*U59,2)</f>
        <v>0</v>
      </c>
      <c r="W59" s="224"/>
      <c r="X59" s="224" t="s">
        <v>172</v>
      </c>
      <c r="Y59" s="224" t="s">
        <v>143</v>
      </c>
      <c r="Z59" s="214"/>
      <c r="AA59" s="214"/>
      <c r="AB59" s="214"/>
      <c r="AC59" s="214"/>
      <c r="AD59" s="214"/>
      <c r="AE59" s="214"/>
      <c r="AF59" s="214"/>
      <c r="AG59" s="214" t="s">
        <v>173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56">
        <v>13</v>
      </c>
      <c r="B60" s="257" t="s">
        <v>242</v>
      </c>
      <c r="C60" s="264" t="s">
        <v>243</v>
      </c>
      <c r="D60" s="258" t="s">
        <v>239</v>
      </c>
      <c r="E60" s="259">
        <v>7</v>
      </c>
      <c r="F60" s="260"/>
      <c r="G60" s="261">
        <f>ROUND(E60*F60,2)</f>
        <v>0</v>
      </c>
      <c r="H60" s="260"/>
      <c r="I60" s="261">
        <f>ROUND(E60*H60,2)</f>
        <v>0</v>
      </c>
      <c r="J60" s="260"/>
      <c r="K60" s="261">
        <f>ROUND(E60*J60,2)</f>
        <v>0</v>
      </c>
      <c r="L60" s="261">
        <v>12</v>
      </c>
      <c r="M60" s="261">
        <f>G60*(1+L60/100)</f>
        <v>0</v>
      </c>
      <c r="N60" s="259">
        <v>0</v>
      </c>
      <c r="O60" s="259">
        <f>ROUND(E60*N60,2)</f>
        <v>0</v>
      </c>
      <c r="P60" s="259">
        <v>0</v>
      </c>
      <c r="Q60" s="259">
        <f>ROUND(E60*P60,2)</f>
        <v>0</v>
      </c>
      <c r="R60" s="261"/>
      <c r="S60" s="261" t="s">
        <v>200</v>
      </c>
      <c r="T60" s="262" t="s">
        <v>141</v>
      </c>
      <c r="U60" s="224">
        <v>0</v>
      </c>
      <c r="V60" s="224">
        <f>ROUND(E60*U60,2)</f>
        <v>0</v>
      </c>
      <c r="W60" s="224"/>
      <c r="X60" s="224" t="s">
        <v>172</v>
      </c>
      <c r="Y60" s="224" t="s">
        <v>143</v>
      </c>
      <c r="Z60" s="214"/>
      <c r="AA60" s="214"/>
      <c r="AB60" s="214"/>
      <c r="AC60" s="214"/>
      <c r="AD60" s="214"/>
      <c r="AE60" s="214"/>
      <c r="AF60" s="214"/>
      <c r="AG60" s="214" t="s">
        <v>173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26" t="s">
        <v>135</v>
      </c>
      <c r="B61" s="227" t="s">
        <v>86</v>
      </c>
      <c r="C61" s="246" t="s">
        <v>87</v>
      </c>
      <c r="D61" s="228"/>
      <c r="E61" s="229"/>
      <c r="F61" s="230"/>
      <c r="G61" s="230">
        <f>SUMIF(AG62:AG62,"&lt;&gt;NOR",G62:G62)</f>
        <v>0</v>
      </c>
      <c r="H61" s="230"/>
      <c r="I61" s="230">
        <f>SUM(I62:I62)</f>
        <v>0</v>
      </c>
      <c r="J61" s="230"/>
      <c r="K61" s="230">
        <f>SUM(K62:K62)</f>
        <v>0</v>
      </c>
      <c r="L61" s="230"/>
      <c r="M61" s="230">
        <f>SUM(M62:M62)</f>
        <v>0</v>
      </c>
      <c r="N61" s="229"/>
      <c r="O61" s="229">
        <f>SUM(O62:O62)</f>
        <v>0</v>
      </c>
      <c r="P61" s="229"/>
      <c r="Q61" s="229">
        <f>SUM(Q62:Q62)</f>
        <v>0</v>
      </c>
      <c r="R61" s="230"/>
      <c r="S61" s="230"/>
      <c r="T61" s="231"/>
      <c r="U61" s="225"/>
      <c r="V61" s="225">
        <f>SUM(V62:V62)</f>
        <v>0.06</v>
      </c>
      <c r="W61" s="225"/>
      <c r="X61" s="225"/>
      <c r="Y61" s="225"/>
      <c r="AG61" t="s">
        <v>136</v>
      </c>
    </row>
    <row r="62" spans="1:60" ht="22.5" outlineLevel="1" x14ac:dyDescent="0.2">
      <c r="A62" s="256">
        <v>14</v>
      </c>
      <c r="B62" s="257" t="s">
        <v>244</v>
      </c>
      <c r="C62" s="264" t="s">
        <v>245</v>
      </c>
      <c r="D62" s="258" t="s">
        <v>170</v>
      </c>
      <c r="E62" s="259">
        <v>1</v>
      </c>
      <c r="F62" s="260"/>
      <c r="G62" s="261">
        <f>ROUND(E62*F62,2)</f>
        <v>0</v>
      </c>
      <c r="H62" s="260"/>
      <c r="I62" s="261">
        <f>ROUND(E62*H62,2)</f>
        <v>0</v>
      </c>
      <c r="J62" s="260"/>
      <c r="K62" s="261">
        <f>ROUND(E62*J62,2)</f>
        <v>0</v>
      </c>
      <c r="L62" s="261">
        <v>12</v>
      </c>
      <c r="M62" s="261">
        <f>G62*(1+L62/100)</f>
        <v>0</v>
      </c>
      <c r="N62" s="259">
        <v>0</v>
      </c>
      <c r="O62" s="259">
        <f>ROUND(E62*N62,2)</f>
        <v>0</v>
      </c>
      <c r="P62" s="259">
        <v>0</v>
      </c>
      <c r="Q62" s="259">
        <f>ROUND(E62*P62,2)</f>
        <v>0</v>
      </c>
      <c r="R62" s="261" t="s">
        <v>246</v>
      </c>
      <c r="S62" s="261" t="s">
        <v>140</v>
      </c>
      <c r="T62" s="262" t="s">
        <v>140</v>
      </c>
      <c r="U62" s="224">
        <v>6.2E-2</v>
      </c>
      <c r="V62" s="224">
        <f>ROUND(E62*U62,2)</f>
        <v>0.06</v>
      </c>
      <c r="W62" s="224"/>
      <c r="X62" s="224" t="s">
        <v>172</v>
      </c>
      <c r="Y62" s="224" t="s">
        <v>143</v>
      </c>
      <c r="Z62" s="214"/>
      <c r="AA62" s="214"/>
      <c r="AB62" s="214"/>
      <c r="AC62" s="214"/>
      <c r="AD62" s="214"/>
      <c r="AE62" s="214"/>
      <c r="AF62" s="214"/>
      <c r="AG62" s="214" t="s">
        <v>173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26" t="s">
        <v>135</v>
      </c>
      <c r="B63" s="227" t="s">
        <v>88</v>
      </c>
      <c r="C63" s="246" t="s">
        <v>89</v>
      </c>
      <c r="D63" s="228"/>
      <c r="E63" s="229"/>
      <c r="F63" s="230"/>
      <c r="G63" s="230">
        <f>SUMIF(AG64:AG78,"&lt;&gt;NOR",G64:G78)</f>
        <v>0</v>
      </c>
      <c r="H63" s="230"/>
      <c r="I63" s="230">
        <f>SUM(I64:I78)</f>
        <v>0</v>
      </c>
      <c r="J63" s="230"/>
      <c r="K63" s="230">
        <f>SUM(K64:K78)</f>
        <v>0</v>
      </c>
      <c r="L63" s="230"/>
      <c r="M63" s="230">
        <f>SUM(M64:M78)</f>
        <v>0</v>
      </c>
      <c r="N63" s="229"/>
      <c r="O63" s="229">
        <f>SUM(O64:O78)</f>
        <v>0.01</v>
      </c>
      <c r="P63" s="229"/>
      <c r="Q63" s="229">
        <f>SUM(Q64:Q78)</f>
        <v>2.4900000000000002</v>
      </c>
      <c r="R63" s="230"/>
      <c r="S63" s="230"/>
      <c r="T63" s="231"/>
      <c r="U63" s="225"/>
      <c r="V63" s="225">
        <f>SUM(V64:V78)</f>
        <v>84.26</v>
      </c>
      <c r="W63" s="225"/>
      <c r="X63" s="225"/>
      <c r="Y63" s="225"/>
      <c r="AG63" t="s">
        <v>136</v>
      </c>
    </row>
    <row r="64" spans="1:60" outlineLevel="1" x14ac:dyDescent="0.2">
      <c r="A64" s="256">
        <v>15</v>
      </c>
      <c r="B64" s="257" t="s">
        <v>247</v>
      </c>
      <c r="C64" s="264" t="s">
        <v>248</v>
      </c>
      <c r="D64" s="258" t="s">
        <v>183</v>
      </c>
      <c r="E64" s="259">
        <v>7</v>
      </c>
      <c r="F64" s="260"/>
      <c r="G64" s="261">
        <f>ROUND(E64*F64,2)</f>
        <v>0</v>
      </c>
      <c r="H64" s="260"/>
      <c r="I64" s="261">
        <f>ROUND(E64*H64,2)</f>
        <v>0</v>
      </c>
      <c r="J64" s="260"/>
      <c r="K64" s="261">
        <f>ROUND(E64*J64,2)</f>
        <v>0</v>
      </c>
      <c r="L64" s="261">
        <v>12</v>
      </c>
      <c r="M64" s="261">
        <f>G64*(1+L64/100)</f>
        <v>0</v>
      </c>
      <c r="N64" s="259">
        <v>2.0000000000000001E-4</v>
      </c>
      <c r="O64" s="259">
        <f>ROUND(E64*N64,2)</f>
        <v>0</v>
      </c>
      <c r="P64" s="259">
        <v>0.35625000000000001</v>
      </c>
      <c r="Q64" s="259">
        <f>ROUND(E64*P64,2)</f>
        <v>2.4900000000000002</v>
      </c>
      <c r="R64" s="261" t="s">
        <v>249</v>
      </c>
      <c r="S64" s="261" t="s">
        <v>140</v>
      </c>
      <c r="T64" s="262" t="s">
        <v>140</v>
      </c>
      <c r="U64" s="224">
        <v>2.915</v>
      </c>
      <c r="V64" s="224">
        <f>ROUND(E64*U64,2)</f>
        <v>20.41</v>
      </c>
      <c r="W64" s="224"/>
      <c r="X64" s="224" t="s">
        <v>172</v>
      </c>
      <c r="Y64" s="224" t="s">
        <v>143</v>
      </c>
      <c r="Z64" s="214"/>
      <c r="AA64" s="214"/>
      <c r="AB64" s="214"/>
      <c r="AC64" s="214"/>
      <c r="AD64" s="214"/>
      <c r="AE64" s="214"/>
      <c r="AF64" s="214"/>
      <c r="AG64" s="214" t="s">
        <v>173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6">
        <v>16</v>
      </c>
      <c r="B65" s="237" t="s">
        <v>250</v>
      </c>
      <c r="C65" s="247" t="s">
        <v>251</v>
      </c>
      <c r="D65" s="238" t="s">
        <v>252</v>
      </c>
      <c r="E65" s="239">
        <v>7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12</v>
      </c>
      <c r="M65" s="241">
        <f>G65*(1+L65/100)</f>
        <v>0</v>
      </c>
      <c r="N65" s="239">
        <v>7.3999999999999999E-4</v>
      </c>
      <c r="O65" s="239">
        <f>ROUND(E65*N65,2)</f>
        <v>0.01</v>
      </c>
      <c r="P65" s="239">
        <v>0</v>
      </c>
      <c r="Q65" s="239">
        <f>ROUND(E65*P65,2)</f>
        <v>0</v>
      </c>
      <c r="R65" s="241"/>
      <c r="S65" s="241" t="s">
        <v>200</v>
      </c>
      <c r="T65" s="242" t="s">
        <v>141</v>
      </c>
      <c r="U65" s="224">
        <v>9.11</v>
      </c>
      <c r="V65" s="224">
        <f>ROUND(E65*U65,2)</f>
        <v>63.77</v>
      </c>
      <c r="W65" s="224"/>
      <c r="X65" s="224" t="s">
        <v>172</v>
      </c>
      <c r="Y65" s="224" t="s">
        <v>143</v>
      </c>
      <c r="Z65" s="214"/>
      <c r="AA65" s="214"/>
      <c r="AB65" s="214"/>
      <c r="AC65" s="214"/>
      <c r="AD65" s="214"/>
      <c r="AE65" s="214"/>
      <c r="AF65" s="214"/>
      <c r="AG65" s="214" t="s">
        <v>173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48" t="s">
        <v>253</v>
      </c>
      <c r="D66" s="243"/>
      <c r="E66" s="243"/>
      <c r="F66" s="243"/>
      <c r="G66" s="243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4"/>
      <c r="AA66" s="214"/>
      <c r="AB66" s="214"/>
      <c r="AC66" s="214"/>
      <c r="AD66" s="214"/>
      <c r="AE66" s="214"/>
      <c r="AF66" s="214"/>
      <c r="AG66" s="214" t="s">
        <v>146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3" x14ac:dyDescent="0.2">
      <c r="A67" s="221"/>
      <c r="B67" s="222"/>
      <c r="C67" s="249" t="s">
        <v>254</v>
      </c>
      <c r="D67" s="245"/>
      <c r="E67" s="245"/>
      <c r="F67" s="245"/>
      <c r="G67" s="245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146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6">
        <v>17</v>
      </c>
      <c r="B68" s="237" t="s">
        <v>255</v>
      </c>
      <c r="C68" s="247" t="s">
        <v>256</v>
      </c>
      <c r="D68" s="238" t="s">
        <v>239</v>
      </c>
      <c r="E68" s="239">
        <v>7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12</v>
      </c>
      <c r="M68" s="241">
        <f>G68*(1+L68/100)</f>
        <v>0</v>
      </c>
      <c r="N68" s="239">
        <v>0</v>
      </c>
      <c r="O68" s="239">
        <f>ROUND(E68*N68,2)</f>
        <v>0</v>
      </c>
      <c r="P68" s="239">
        <v>0</v>
      </c>
      <c r="Q68" s="239">
        <f>ROUND(E68*P68,2)</f>
        <v>0</v>
      </c>
      <c r="R68" s="241"/>
      <c r="S68" s="241" t="s">
        <v>200</v>
      </c>
      <c r="T68" s="242" t="s">
        <v>141</v>
      </c>
      <c r="U68" s="224">
        <v>0</v>
      </c>
      <c r="V68" s="224">
        <f>ROUND(E68*U68,2)</f>
        <v>0</v>
      </c>
      <c r="W68" s="224"/>
      <c r="X68" s="224" t="s">
        <v>172</v>
      </c>
      <c r="Y68" s="224" t="s">
        <v>143</v>
      </c>
      <c r="Z68" s="214"/>
      <c r="AA68" s="214"/>
      <c r="AB68" s="214"/>
      <c r="AC68" s="214"/>
      <c r="AD68" s="214"/>
      <c r="AE68" s="214"/>
      <c r="AF68" s="214"/>
      <c r="AG68" s="214" t="s">
        <v>173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48" t="s">
        <v>257</v>
      </c>
      <c r="D69" s="243"/>
      <c r="E69" s="243"/>
      <c r="F69" s="243"/>
      <c r="G69" s="243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146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">
      <c r="A70" s="221"/>
      <c r="B70" s="222"/>
      <c r="C70" s="249" t="s">
        <v>258</v>
      </c>
      <c r="D70" s="245"/>
      <c r="E70" s="245"/>
      <c r="F70" s="245"/>
      <c r="G70" s="245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146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3" x14ac:dyDescent="0.2">
      <c r="A71" s="221"/>
      <c r="B71" s="222"/>
      <c r="C71" s="249" t="s">
        <v>259</v>
      </c>
      <c r="D71" s="245"/>
      <c r="E71" s="245"/>
      <c r="F71" s="245"/>
      <c r="G71" s="245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146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21"/>
      <c r="B72" s="222"/>
      <c r="C72" s="249" t="s">
        <v>260</v>
      </c>
      <c r="D72" s="245"/>
      <c r="E72" s="245"/>
      <c r="F72" s="245"/>
      <c r="G72" s="245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146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">
      <c r="A73" s="221"/>
      <c r="B73" s="222"/>
      <c r="C73" s="249" t="s">
        <v>261</v>
      </c>
      <c r="D73" s="245"/>
      <c r="E73" s="245"/>
      <c r="F73" s="245"/>
      <c r="G73" s="245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146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21"/>
      <c r="B74" s="222"/>
      <c r="C74" s="249" t="s">
        <v>262</v>
      </c>
      <c r="D74" s="245"/>
      <c r="E74" s="245"/>
      <c r="F74" s="245"/>
      <c r="G74" s="245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4"/>
      <c r="AA74" s="214"/>
      <c r="AB74" s="214"/>
      <c r="AC74" s="214"/>
      <c r="AD74" s="214"/>
      <c r="AE74" s="214"/>
      <c r="AF74" s="214"/>
      <c r="AG74" s="214" t="s">
        <v>146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49" t="s">
        <v>263</v>
      </c>
      <c r="D75" s="245"/>
      <c r="E75" s="245"/>
      <c r="F75" s="245"/>
      <c r="G75" s="245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146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33.75" outlineLevel="3" x14ac:dyDescent="0.2">
      <c r="A76" s="221"/>
      <c r="B76" s="222"/>
      <c r="C76" s="249" t="s">
        <v>264</v>
      </c>
      <c r="D76" s="245"/>
      <c r="E76" s="245"/>
      <c r="F76" s="245"/>
      <c r="G76" s="245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146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44" t="str">
        <f>C76</f>
        <v>V kotli jsou všechny prvky vytápěcího zařízení - expanzní nádoba 8l pro ÚT a 1l pro TV, oběhové čerpadlo, regulační a pojistné prvky. Kotel je opatřen vestavěnou regulací umožňující ekvitermní řízení topného okruhu bez nutnosti externího ekvitermního regulátoru a integrovaným převodníkem signálu 0-10V. Na kotel je standardní záruka 5 let.</v>
      </c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6">
        <v>18</v>
      </c>
      <c r="B77" s="237" t="s">
        <v>265</v>
      </c>
      <c r="C77" s="247" t="s">
        <v>266</v>
      </c>
      <c r="D77" s="238" t="s">
        <v>229</v>
      </c>
      <c r="E77" s="239">
        <v>6.5799999999999999E-3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12</v>
      </c>
      <c r="M77" s="241">
        <f>G77*(1+L77/100)</f>
        <v>0</v>
      </c>
      <c r="N77" s="239">
        <v>0</v>
      </c>
      <c r="O77" s="239">
        <f>ROUND(E77*N77,2)</f>
        <v>0</v>
      </c>
      <c r="P77" s="239">
        <v>0</v>
      </c>
      <c r="Q77" s="239">
        <f>ROUND(E77*P77,2)</f>
        <v>0</v>
      </c>
      <c r="R77" s="241" t="s">
        <v>249</v>
      </c>
      <c r="S77" s="241" t="s">
        <v>140</v>
      </c>
      <c r="T77" s="242" t="s">
        <v>140</v>
      </c>
      <c r="U77" s="224">
        <v>12.207000000000001</v>
      </c>
      <c r="V77" s="224">
        <f>ROUND(E77*U77,2)</f>
        <v>0.08</v>
      </c>
      <c r="W77" s="224"/>
      <c r="X77" s="224" t="s">
        <v>230</v>
      </c>
      <c r="Y77" s="224" t="s">
        <v>143</v>
      </c>
      <c r="Z77" s="214"/>
      <c r="AA77" s="214"/>
      <c r="AB77" s="214"/>
      <c r="AC77" s="214"/>
      <c r="AD77" s="214"/>
      <c r="AE77" s="214"/>
      <c r="AF77" s="214"/>
      <c r="AG77" s="214" t="s">
        <v>231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">
      <c r="A78" s="221"/>
      <c r="B78" s="222"/>
      <c r="C78" s="263" t="s">
        <v>267</v>
      </c>
      <c r="D78" s="255"/>
      <c r="E78" s="255"/>
      <c r="F78" s="255"/>
      <c r="G78" s="255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4"/>
      <c r="AA78" s="214"/>
      <c r="AB78" s="214"/>
      <c r="AC78" s="214"/>
      <c r="AD78" s="214"/>
      <c r="AE78" s="214"/>
      <c r="AF78" s="214"/>
      <c r="AG78" s="214" t="s">
        <v>175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x14ac:dyDescent="0.2">
      <c r="A79" s="217" t="s">
        <v>135</v>
      </c>
      <c r="B79" s="218" t="s">
        <v>90</v>
      </c>
      <c r="C79" s="251" t="s">
        <v>91</v>
      </c>
      <c r="D79" s="232"/>
      <c r="E79" s="233"/>
      <c r="F79" s="234"/>
      <c r="G79" s="234">
        <f>SUMIF(AG80:AG90,"&lt;&gt;NOR",G80:G90)</f>
        <v>0</v>
      </c>
      <c r="H79" s="234"/>
      <c r="I79" s="234">
        <f>SUM(I80:I90)</f>
        <v>0</v>
      </c>
      <c r="J79" s="234"/>
      <c r="K79" s="234">
        <f>SUM(K80:K90)</f>
        <v>0</v>
      </c>
      <c r="L79" s="234"/>
      <c r="M79" s="234">
        <f>SUM(M80:M90)</f>
        <v>0</v>
      </c>
      <c r="N79" s="233"/>
      <c r="O79" s="233">
        <f>SUM(O80:O90)</f>
        <v>0</v>
      </c>
      <c r="P79" s="233"/>
      <c r="Q79" s="233">
        <f>SUM(Q80:Q90)</f>
        <v>0.04</v>
      </c>
      <c r="R79" s="234"/>
      <c r="S79" s="234"/>
      <c r="T79" s="235"/>
      <c r="U79" s="225"/>
      <c r="V79" s="225">
        <f>SUM(V80:V90)</f>
        <v>1.71</v>
      </c>
      <c r="W79" s="225"/>
      <c r="X79" s="225"/>
      <c r="Y79" s="225"/>
      <c r="AG79" t="s">
        <v>136</v>
      </c>
    </row>
    <row r="80" spans="1:60" outlineLevel="1" x14ac:dyDescent="0.2">
      <c r="A80" s="221"/>
      <c r="B80" s="222"/>
      <c r="C80" s="248" t="s">
        <v>268</v>
      </c>
      <c r="D80" s="243"/>
      <c r="E80" s="243"/>
      <c r="F80" s="243"/>
      <c r="G80" s="243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146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6">
        <v>19</v>
      </c>
      <c r="B81" s="237" t="s">
        <v>269</v>
      </c>
      <c r="C81" s="247" t="s">
        <v>270</v>
      </c>
      <c r="D81" s="238" t="s">
        <v>170</v>
      </c>
      <c r="E81" s="239">
        <v>15</v>
      </c>
      <c r="F81" s="240"/>
      <c r="G81" s="241">
        <f>ROUND(E81*F81,2)</f>
        <v>0</v>
      </c>
      <c r="H81" s="240"/>
      <c r="I81" s="241">
        <f>ROUND(E81*H81,2)</f>
        <v>0</v>
      </c>
      <c r="J81" s="240"/>
      <c r="K81" s="241">
        <f>ROUND(E81*J81,2)</f>
        <v>0</v>
      </c>
      <c r="L81" s="241">
        <v>12</v>
      </c>
      <c r="M81" s="241">
        <f>G81*(1+L81/100)</f>
        <v>0</v>
      </c>
      <c r="N81" s="239">
        <v>0</v>
      </c>
      <c r="O81" s="239">
        <f>ROUND(E81*N81,2)</f>
        <v>0</v>
      </c>
      <c r="P81" s="239">
        <v>2.63E-3</v>
      </c>
      <c r="Q81" s="239">
        <f>ROUND(E81*P81,2)</f>
        <v>0.04</v>
      </c>
      <c r="R81" s="241" t="s">
        <v>246</v>
      </c>
      <c r="S81" s="241" t="s">
        <v>140</v>
      </c>
      <c r="T81" s="242" t="s">
        <v>140</v>
      </c>
      <c r="U81" s="224">
        <v>0.114</v>
      </c>
      <c r="V81" s="224">
        <f>ROUND(E81*U81,2)</f>
        <v>1.71</v>
      </c>
      <c r="W81" s="224"/>
      <c r="X81" s="224" t="s">
        <v>172</v>
      </c>
      <c r="Y81" s="224" t="s">
        <v>143</v>
      </c>
      <c r="Z81" s="214"/>
      <c r="AA81" s="214"/>
      <c r="AB81" s="214"/>
      <c r="AC81" s="214"/>
      <c r="AD81" s="214"/>
      <c r="AE81" s="214"/>
      <c r="AF81" s="214"/>
      <c r="AG81" s="214" t="s">
        <v>173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63" t="s">
        <v>271</v>
      </c>
      <c r="D82" s="255"/>
      <c r="E82" s="255"/>
      <c r="F82" s="255"/>
      <c r="G82" s="255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175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56">
        <v>20</v>
      </c>
      <c r="B83" s="257" t="s">
        <v>272</v>
      </c>
      <c r="C83" s="264" t="s">
        <v>273</v>
      </c>
      <c r="D83" s="258" t="s">
        <v>239</v>
      </c>
      <c r="E83" s="259">
        <v>7</v>
      </c>
      <c r="F83" s="260"/>
      <c r="G83" s="261">
        <f>ROUND(E83*F83,2)</f>
        <v>0</v>
      </c>
      <c r="H83" s="260"/>
      <c r="I83" s="261">
        <f>ROUND(E83*H83,2)</f>
        <v>0</v>
      </c>
      <c r="J83" s="260"/>
      <c r="K83" s="261">
        <f>ROUND(E83*J83,2)</f>
        <v>0</v>
      </c>
      <c r="L83" s="261">
        <v>12</v>
      </c>
      <c r="M83" s="261">
        <f>G83*(1+L83/100)</f>
        <v>0</v>
      </c>
      <c r="N83" s="259">
        <v>0</v>
      </c>
      <c r="O83" s="259">
        <f>ROUND(E83*N83,2)</f>
        <v>0</v>
      </c>
      <c r="P83" s="259">
        <v>0</v>
      </c>
      <c r="Q83" s="259">
        <f>ROUND(E83*P83,2)</f>
        <v>0</v>
      </c>
      <c r="R83" s="261"/>
      <c r="S83" s="261" t="s">
        <v>200</v>
      </c>
      <c r="T83" s="262" t="s">
        <v>141</v>
      </c>
      <c r="U83" s="224">
        <v>0</v>
      </c>
      <c r="V83" s="224">
        <f>ROUND(E83*U83,2)</f>
        <v>0</v>
      </c>
      <c r="W83" s="224"/>
      <c r="X83" s="224" t="s">
        <v>172</v>
      </c>
      <c r="Y83" s="224" t="s">
        <v>143</v>
      </c>
      <c r="Z83" s="214"/>
      <c r="AA83" s="214"/>
      <c r="AB83" s="214"/>
      <c r="AC83" s="214"/>
      <c r="AD83" s="214"/>
      <c r="AE83" s="214"/>
      <c r="AF83" s="214"/>
      <c r="AG83" s="214" t="s">
        <v>173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56">
        <v>21</v>
      </c>
      <c r="B84" s="257" t="s">
        <v>274</v>
      </c>
      <c r="C84" s="264" t="s">
        <v>275</v>
      </c>
      <c r="D84" s="258" t="s">
        <v>239</v>
      </c>
      <c r="E84" s="259">
        <v>2</v>
      </c>
      <c r="F84" s="260"/>
      <c r="G84" s="261">
        <f>ROUND(E84*F84,2)</f>
        <v>0</v>
      </c>
      <c r="H84" s="260"/>
      <c r="I84" s="261">
        <f>ROUND(E84*H84,2)</f>
        <v>0</v>
      </c>
      <c r="J84" s="260"/>
      <c r="K84" s="261">
        <f>ROUND(E84*J84,2)</f>
        <v>0</v>
      </c>
      <c r="L84" s="261">
        <v>12</v>
      </c>
      <c r="M84" s="261">
        <f>G84*(1+L84/100)</f>
        <v>0</v>
      </c>
      <c r="N84" s="259">
        <v>0</v>
      </c>
      <c r="O84" s="259">
        <f>ROUND(E84*N84,2)</f>
        <v>0</v>
      </c>
      <c r="P84" s="259">
        <v>0</v>
      </c>
      <c r="Q84" s="259">
        <f>ROUND(E84*P84,2)</f>
        <v>0</v>
      </c>
      <c r="R84" s="261"/>
      <c r="S84" s="261" t="s">
        <v>200</v>
      </c>
      <c r="T84" s="262" t="s">
        <v>141</v>
      </c>
      <c r="U84" s="224">
        <v>0</v>
      </c>
      <c r="V84" s="224">
        <f>ROUND(E84*U84,2)</f>
        <v>0</v>
      </c>
      <c r="W84" s="224"/>
      <c r="X84" s="224" t="s">
        <v>172</v>
      </c>
      <c r="Y84" s="224" t="s">
        <v>143</v>
      </c>
      <c r="Z84" s="214"/>
      <c r="AA84" s="214"/>
      <c r="AB84" s="214"/>
      <c r="AC84" s="214"/>
      <c r="AD84" s="214"/>
      <c r="AE84" s="214"/>
      <c r="AF84" s="214"/>
      <c r="AG84" s="214" t="s">
        <v>173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56">
        <v>22</v>
      </c>
      <c r="B85" s="257" t="s">
        <v>276</v>
      </c>
      <c r="C85" s="264" t="s">
        <v>277</v>
      </c>
      <c r="D85" s="258" t="s">
        <v>239</v>
      </c>
      <c r="E85" s="259">
        <v>7</v>
      </c>
      <c r="F85" s="260"/>
      <c r="G85" s="261">
        <f>ROUND(E85*F85,2)</f>
        <v>0</v>
      </c>
      <c r="H85" s="260"/>
      <c r="I85" s="261">
        <f>ROUND(E85*H85,2)</f>
        <v>0</v>
      </c>
      <c r="J85" s="260"/>
      <c r="K85" s="261">
        <f>ROUND(E85*J85,2)</f>
        <v>0</v>
      </c>
      <c r="L85" s="261">
        <v>12</v>
      </c>
      <c r="M85" s="261">
        <f>G85*(1+L85/100)</f>
        <v>0</v>
      </c>
      <c r="N85" s="259">
        <v>0</v>
      </c>
      <c r="O85" s="259">
        <f>ROUND(E85*N85,2)</f>
        <v>0</v>
      </c>
      <c r="P85" s="259">
        <v>0</v>
      </c>
      <c r="Q85" s="259">
        <f>ROUND(E85*P85,2)</f>
        <v>0</v>
      </c>
      <c r="R85" s="261"/>
      <c r="S85" s="261" t="s">
        <v>200</v>
      </c>
      <c r="T85" s="262" t="s">
        <v>141</v>
      </c>
      <c r="U85" s="224">
        <v>0</v>
      </c>
      <c r="V85" s="224">
        <f>ROUND(E85*U85,2)</f>
        <v>0</v>
      </c>
      <c r="W85" s="224"/>
      <c r="X85" s="224" t="s">
        <v>172</v>
      </c>
      <c r="Y85" s="224" t="s">
        <v>143</v>
      </c>
      <c r="Z85" s="214"/>
      <c r="AA85" s="214"/>
      <c r="AB85" s="214"/>
      <c r="AC85" s="214"/>
      <c r="AD85" s="214"/>
      <c r="AE85" s="214"/>
      <c r="AF85" s="214"/>
      <c r="AG85" s="214" t="s">
        <v>173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56">
        <v>23</v>
      </c>
      <c r="B86" s="257" t="s">
        <v>278</v>
      </c>
      <c r="C86" s="264" t="s">
        <v>279</v>
      </c>
      <c r="D86" s="258" t="s">
        <v>239</v>
      </c>
      <c r="E86" s="259">
        <v>5</v>
      </c>
      <c r="F86" s="260"/>
      <c r="G86" s="261">
        <f>ROUND(E86*F86,2)</f>
        <v>0</v>
      </c>
      <c r="H86" s="260"/>
      <c r="I86" s="261">
        <f>ROUND(E86*H86,2)</f>
        <v>0</v>
      </c>
      <c r="J86" s="260"/>
      <c r="K86" s="261">
        <f>ROUND(E86*J86,2)</f>
        <v>0</v>
      </c>
      <c r="L86" s="261">
        <v>12</v>
      </c>
      <c r="M86" s="261">
        <f>G86*(1+L86/100)</f>
        <v>0</v>
      </c>
      <c r="N86" s="259">
        <v>0</v>
      </c>
      <c r="O86" s="259">
        <f>ROUND(E86*N86,2)</f>
        <v>0</v>
      </c>
      <c r="P86" s="259">
        <v>0</v>
      </c>
      <c r="Q86" s="259">
        <f>ROUND(E86*P86,2)</f>
        <v>0</v>
      </c>
      <c r="R86" s="261"/>
      <c r="S86" s="261" t="s">
        <v>200</v>
      </c>
      <c r="T86" s="262" t="s">
        <v>141</v>
      </c>
      <c r="U86" s="224">
        <v>0</v>
      </c>
      <c r="V86" s="224">
        <f>ROUND(E86*U86,2)</f>
        <v>0</v>
      </c>
      <c r="W86" s="224"/>
      <c r="X86" s="224" t="s">
        <v>172</v>
      </c>
      <c r="Y86" s="224" t="s">
        <v>143</v>
      </c>
      <c r="Z86" s="214"/>
      <c r="AA86" s="214"/>
      <c r="AB86" s="214"/>
      <c r="AC86" s="214"/>
      <c r="AD86" s="214"/>
      <c r="AE86" s="214"/>
      <c r="AF86" s="214"/>
      <c r="AG86" s="214" t="s">
        <v>173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56">
        <v>24</v>
      </c>
      <c r="B87" s="257" t="s">
        <v>280</v>
      </c>
      <c r="C87" s="264" t="s">
        <v>281</v>
      </c>
      <c r="D87" s="258" t="s">
        <v>239</v>
      </c>
      <c r="E87" s="259">
        <v>2</v>
      </c>
      <c r="F87" s="260"/>
      <c r="G87" s="261">
        <f>ROUND(E87*F87,2)</f>
        <v>0</v>
      </c>
      <c r="H87" s="260"/>
      <c r="I87" s="261">
        <f>ROUND(E87*H87,2)</f>
        <v>0</v>
      </c>
      <c r="J87" s="260"/>
      <c r="K87" s="261">
        <f>ROUND(E87*J87,2)</f>
        <v>0</v>
      </c>
      <c r="L87" s="261">
        <v>12</v>
      </c>
      <c r="M87" s="261">
        <f>G87*(1+L87/100)</f>
        <v>0</v>
      </c>
      <c r="N87" s="259">
        <v>0</v>
      </c>
      <c r="O87" s="259">
        <f>ROUND(E87*N87,2)</f>
        <v>0</v>
      </c>
      <c r="P87" s="259">
        <v>0</v>
      </c>
      <c r="Q87" s="259">
        <f>ROUND(E87*P87,2)</f>
        <v>0</v>
      </c>
      <c r="R87" s="261"/>
      <c r="S87" s="261" t="s">
        <v>200</v>
      </c>
      <c r="T87" s="262" t="s">
        <v>141</v>
      </c>
      <c r="U87" s="224">
        <v>0</v>
      </c>
      <c r="V87" s="224">
        <f>ROUND(E87*U87,2)</f>
        <v>0</v>
      </c>
      <c r="W87" s="224"/>
      <c r="X87" s="224" t="s">
        <v>172</v>
      </c>
      <c r="Y87" s="224" t="s">
        <v>143</v>
      </c>
      <c r="Z87" s="214"/>
      <c r="AA87" s="214"/>
      <c r="AB87" s="214"/>
      <c r="AC87" s="214"/>
      <c r="AD87" s="214"/>
      <c r="AE87" s="214"/>
      <c r="AF87" s="214"/>
      <c r="AG87" s="214" t="s">
        <v>173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56">
        <v>25</v>
      </c>
      <c r="B88" s="257" t="s">
        <v>282</v>
      </c>
      <c r="C88" s="264" t="s">
        <v>283</v>
      </c>
      <c r="D88" s="258" t="s">
        <v>239</v>
      </c>
      <c r="E88" s="259">
        <v>7</v>
      </c>
      <c r="F88" s="260"/>
      <c r="G88" s="261">
        <f>ROUND(E88*F88,2)</f>
        <v>0</v>
      </c>
      <c r="H88" s="260"/>
      <c r="I88" s="261">
        <f>ROUND(E88*H88,2)</f>
        <v>0</v>
      </c>
      <c r="J88" s="260"/>
      <c r="K88" s="261">
        <f>ROUND(E88*J88,2)</f>
        <v>0</v>
      </c>
      <c r="L88" s="261">
        <v>12</v>
      </c>
      <c r="M88" s="261">
        <f>G88*(1+L88/100)</f>
        <v>0</v>
      </c>
      <c r="N88" s="259">
        <v>0</v>
      </c>
      <c r="O88" s="259">
        <f>ROUND(E88*N88,2)</f>
        <v>0</v>
      </c>
      <c r="P88" s="259">
        <v>0</v>
      </c>
      <c r="Q88" s="259">
        <f>ROUND(E88*P88,2)</f>
        <v>0</v>
      </c>
      <c r="R88" s="261"/>
      <c r="S88" s="261" t="s">
        <v>200</v>
      </c>
      <c r="T88" s="262" t="s">
        <v>141</v>
      </c>
      <c r="U88" s="224">
        <v>0</v>
      </c>
      <c r="V88" s="224">
        <f>ROUND(E88*U88,2)</f>
        <v>0</v>
      </c>
      <c r="W88" s="224"/>
      <c r="X88" s="224" t="s">
        <v>172</v>
      </c>
      <c r="Y88" s="224" t="s">
        <v>143</v>
      </c>
      <c r="Z88" s="214"/>
      <c r="AA88" s="214"/>
      <c r="AB88" s="214"/>
      <c r="AC88" s="214"/>
      <c r="AD88" s="214"/>
      <c r="AE88" s="214"/>
      <c r="AF88" s="214"/>
      <c r="AG88" s="214" t="s">
        <v>173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6">
        <v>26</v>
      </c>
      <c r="B89" s="237" t="s">
        <v>284</v>
      </c>
      <c r="C89" s="247" t="s">
        <v>285</v>
      </c>
      <c r="D89" s="238" t="s">
        <v>239</v>
      </c>
      <c r="E89" s="239">
        <v>10</v>
      </c>
      <c r="F89" s="240"/>
      <c r="G89" s="241">
        <f>ROUND(E89*F89,2)</f>
        <v>0</v>
      </c>
      <c r="H89" s="240"/>
      <c r="I89" s="241">
        <f>ROUND(E89*H89,2)</f>
        <v>0</v>
      </c>
      <c r="J89" s="240"/>
      <c r="K89" s="241">
        <f>ROUND(E89*J89,2)</f>
        <v>0</v>
      </c>
      <c r="L89" s="241">
        <v>12</v>
      </c>
      <c r="M89" s="241">
        <f>G89*(1+L89/100)</f>
        <v>0</v>
      </c>
      <c r="N89" s="239">
        <v>0</v>
      </c>
      <c r="O89" s="239">
        <f>ROUND(E89*N89,2)</f>
        <v>0</v>
      </c>
      <c r="P89" s="239">
        <v>0</v>
      </c>
      <c r="Q89" s="239">
        <f>ROUND(E89*P89,2)</f>
        <v>0</v>
      </c>
      <c r="R89" s="241"/>
      <c r="S89" s="241" t="s">
        <v>200</v>
      </c>
      <c r="T89" s="242" t="s">
        <v>141</v>
      </c>
      <c r="U89" s="224">
        <v>0</v>
      </c>
      <c r="V89" s="224">
        <f>ROUND(E89*U89,2)</f>
        <v>0</v>
      </c>
      <c r="W89" s="224"/>
      <c r="X89" s="224" t="s">
        <v>172</v>
      </c>
      <c r="Y89" s="224" t="s">
        <v>143</v>
      </c>
      <c r="Z89" s="214"/>
      <c r="AA89" s="214"/>
      <c r="AB89" s="214"/>
      <c r="AC89" s="214"/>
      <c r="AD89" s="214"/>
      <c r="AE89" s="214"/>
      <c r="AF89" s="214"/>
      <c r="AG89" s="214" t="s">
        <v>173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">
      <c r="A90" s="221"/>
      <c r="B90" s="222"/>
      <c r="C90" s="248" t="s">
        <v>286</v>
      </c>
      <c r="D90" s="243"/>
      <c r="E90" s="243"/>
      <c r="F90" s="243"/>
      <c r="G90" s="243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146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26" t="s">
        <v>135</v>
      </c>
      <c r="B91" s="227" t="s">
        <v>92</v>
      </c>
      <c r="C91" s="246" t="s">
        <v>93</v>
      </c>
      <c r="D91" s="228"/>
      <c r="E91" s="229"/>
      <c r="F91" s="230"/>
      <c r="G91" s="230">
        <f>SUMIF(AG92:AG99,"&lt;&gt;NOR",G92:G99)</f>
        <v>0</v>
      </c>
      <c r="H91" s="230"/>
      <c r="I91" s="230">
        <f>SUM(I92:I99)</f>
        <v>0</v>
      </c>
      <c r="J91" s="230"/>
      <c r="K91" s="230">
        <f>SUM(K92:K99)</f>
        <v>0</v>
      </c>
      <c r="L91" s="230"/>
      <c r="M91" s="230">
        <f>SUM(M92:M99)</f>
        <v>0</v>
      </c>
      <c r="N91" s="229"/>
      <c r="O91" s="229">
        <f>SUM(O92:O99)</f>
        <v>0</v>
      </c>
      <c r="P91" s="229"/>
      <c r="Q91" s="229">
        <f>SUM(Q92:Q99)</f>
        <v>0</v>
      </c>
      <c r="R91" s="230"/>
      <c r="S91" s="230"/>
      <c r="T91" s="231"/>
      <c r="U91" s="225"/>
      <c r="V91" s="225">
        <f>SUM(V92:V99)</f>
        <v>37.46</v>
      </c>
      <c r="W91" s="225"/>
      <c r="X91" s="225"/>
      <c r="Y91" s="225"/>
      <c r="AG91" t="s">
        <v>136</v>
      </c>
    </row>
    <row r="92" spans="1:60" ht="22.5" outlineLevel="1" x14ac:dyDescent="0.2">
      <c r="A92" s="256">
        <v>27</v>
      </c>
      <c r="B92" s="257" t="s">
        <v>287</v>
      </c>
      <c r="C92" s="264" t="s">
        <v>288</v>
      </c>
      <c r="D92" s="258" t="s">
        <v>183</v>
      </c>
      <c r="E92" s="259">
        <v>7</v>
      </c>
      <c r="F92" s="260"/>
      <c r="G92" s="261">
        <f>ROUND(E92*F92,2)</f>
        <v>0</v>
      </c>
      <c r="H92" s="260"/>
      <c r="I92" s="261">
        <f>ROUND(E92*H92,2)</f>
        <v>0</v>
      </c>
      <c r="J92" s="260"/>
      <c r="K92" s="261">
        <f>ROUND(E92*J92,2)</f>
        <v>0</v>
      </c>
      <c r="L92" s="261">
        <v>12</v>
      </c>
      <c r="M92" s="261">
        <f>G92*(1+L92/100)</f>
        <v>0</v>
      </c>
      <c r="N92" s="259">
        <v>0</v>
      </c>
      <c r="O92" s="259">
        <f>ROUND(E92*N92,2)</f>
        <v>0</v>
      </c>
      <c r="P92" s="259">
        <v>0</v>
      </c>
      <c r="Q92" s="259">
        <f>ROUND(E92*P92,2)</f>
        <v>0</v>
      </c>
      <c r="R92" s="261" t="s">
        <v>246</v>
      </c>
      <c r="S92" s="261" t="s">
        <v>140</v>
      </c>
      <c r="T92" s="262" t="s">
        <v>140</v>
      </c>
      <c r="U92" s="224">
        <v>0.48199999999999998</v>
      </c>
      <c r="V92" s="224">
        <f>ROUND(E92*U92,2)</f>
        <v>3.37</v>
      </c>
      <c r="W92" s="224"/>
      <c r="X92" s="224" t="s">
        <v>172</v>
      </c>
      <c r="Y92" s="224" t="s">
        <v>143</v>
      </c>
      <c r="Z92" s="214"/>
      <c r="AA92" s="214"/>
      <c r="AB92" s="214"/>
      <c r="AC92" s="214"/>
      <c r="AD92" s="214"/>
      <c r="AE92" s="214"/>
      <c r="AF92" s="214"/>
      <c r="AG92" s="214" t="s">
        <v>173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56">
        <v>28</v>
      </c>
      <c r="B93" s="257" t="s">
        <v>289</v>
      </c>
      <c r="C93" s="264" t="s">
        <v>290</v>
      </c>
      <c r="D93" s="258" t="s">
        <v>183</v>
      </c>
      <c r="E93" s="259">
        <v>21</v>
      </c>
      <c r="F93" s="260"/>
      <c r="G93" s="261">
        <f>ROUND(E93*F93,2)</f>
        <v>0</v>
      </c>
      <c r="H93" s="260"/>
      <c r="I93" s="261">
        <f>ROUND(E93*H93,2)</f>
        <v>0</v>
      </c>
      <c r="J93" s="260"/>
      <c r="K93" s="261">
        <f>ROUND(E93*J93,2)</f>
        <v>0</v>
      </c>
      <c r="L93" s="261">
        <v>12</v>
      </c>
      <c r="M93" s="261">
        <f>G93*(1+L93/100)</f>
        <v>0</v>
      </c>
      <c r="N93" s="259">
        <v>0</v>
      </c>
      <c r="O93" s="259">
        <f>ROUND(E93*N93,2)</f>
        <v>0</v>
      </c>
      <c r="P93" s="259">
        <v>0</v>
      </c>
      <c r="Q93" s="259">
        <f>ROUND(E93*P93,2)</f>
        <v>0</v>
      </c>
      <c r="R93" s="261" t="s">
        <v>249</v>
      </c>
      <c r="S93" s="261" t="s">
        <v>140</v>
      </c>
      <c r="T93" s="262" t="s">
        <v>140</v>
      </c>
      <c r="U93" s="224">
        <v>0.23699999999999999</v>
      </c>
      <c r="V93" s="224">
        <f>ROUND(E93*U93,2)</f>
        <v>4.9800000000000004</v>
      </c>
      <c r="W93" s="224"/>
      <c r="X93" s="224" t="s">
        <v>172</v>
      </c>
      <c r="Y93" s="224" t="s">
        <v>143</v>
      </c>
      <c r="Z93" s="214"/>
      <c r="AA93" s="214"/>
      <c r="AB93" s="214"/>
      <c r="AC93" s="214"/>
      <c r="AD93" s="214"/>
      <c r="AE93" s="214"/>
      <c r="AF93" s="214"/>
      <c r="AG93" s="214" t="s">
        <v>173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56">
        <v>29</v>
      </c>
      <c r="B94" s="257" t="s">
        <v>291</v>
      </c>
      <c r="C94" s="264" t="s">
        <v>292</v>
      </c>
      <c r="D94" s="258" t="s">
        <v>183</v>
      </c>
      <c r="E94" s="259">
        <v>14</v>
      </c>
      <c r="F94" s="260"/>
      <c r="G94" s="261">
        <f>ROUND(E94*F94,2)</f>
        <v>0</v>
      </c>
      <c r="H94" s="260"/>
      <c r="I94" s="261">
        <f>ROUND(E94*H94,2)</f>
        <v>0</v>
      </c>
      <c r="J94" s="260"/>
      <c r="K94" s="261">
        <f>ROUND(E94*J94,2)</f>
        <v>0</v>
      </c>
      <c r="L94" s="261">
        <v>12</v>
      </c>
      <c r="M94" s="261">
        <f>G94*(1+L94/100)</f>
        <v>0</v>
      </c>
      <c r="N94" s="259">
        <v>0</v>
      </c>
      <c r="O94" s="259">
        <f>ROUND(E94*N94,2)</f>
        <v>0</v>
      </c>
      <c r="P94" s="259">
        <v>0</v>
      </c>
      <c r="Q94" s="259">
        <f>ROUND(E94*P94,2)</f>
        <v>0</v>
      </c>
      <c r="R94" s="261" t="s">
        <v>249</v>
      </c>
      <c r="S94" s="261" t="s">
        <v>140</v>
      </c>
      <c r="T94" s="262" t="s">
        <v>140</v>
      </c>
      <c r="U94" s="224">
        <v>0.35</v>
      </c>
      <c r="V94" s="224">
        <f>ROUND(E94*U94,2)</f>
        <v>4.9000000000000004</v>
      </c>
      <c r="W94" s="224"/>
      <c r="X94" s="224" t="s">
        <v>172</v>
      </c>
      <c r="Y94" s="224" t="s">
        <v>143</v>
      </c>
      <c r="Z94" s="214"/>
      <c r="AA94" s="214"/>
      <c r="AB94" s="214"/>
      <c r="AC94" s="214"/>
      <c r="AD94" s="214"/>
      <c r="AE94" s="214"/>
      <c r="AF94" s="214"/>
      <c r="AG94" s="214" t="s">
        <v>173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6">
        <v>30</v>
      </c>
      <c r="B95" s="237" t="s">
        <v>293</v>
      </c>
      <c r="C95" s="247" t="s">
        <v>294</v>
      </c>
      <c r="D95" s="238" t="s">
        <v>170</v>
      </c>
      <c r="E95" s="239">
        <v>300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12</v>
      </c>
      <c r="M95" s="241">
        <f>G95*(1+L95/100)</f>
        <v>0</v>
      </c>
      <c r="N95" s="239">
        <v>0</v>
      </c>
      <c r="O95" s="239">
        <f>ROUND(E95*N95,2)</f>
        <v>0</v>
      </c>
      <c r="P95" s="239">
        <v>0</v>
      </c>
      <c r="Q95" s="239">
        <f>ROUND(E95*P95,2)</f>
        <v>0</v>
      </c>
      <c r="R95" s="241" t="s">
        <v>246</v>
      </c>
      <c r="S95" s="241" t="s">
        <v>140</v>
      </c>
      <c r="T95" s="242" t="s">
        <v>140</v>
      </c>
      <c r="U95" s="224">
        <v>2.9000000000000001E-2</v>
      </c>
      <c r="V95" s="224">
        <f>ROUND(E95*U95,2)</f>
        <v>8.6999999999999993</v>
      </c>
      <c r="W95" s="224"/>
      <c r="X95" s="224" t="s">
        <v>172</v>
      </c>
      <c r="Y95" s="224" t="s">
        <v>143</v>
      </c>
      <c r="Z95" s="214"/>
      <c r="AA95" s="214"/>
      <c r="AB95" s="214"/>
      <c r="AC95" s="214"/>
      <c r="AD95" s="214"/>
      <c r="AE95" s="214"/>
      <c r="AF95" s="214"/>
      <c r="AG95" s="214" t="s">
        <v>173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48" t="s">
        <v>295</v>
      </c>
      <c r="D96" s="243"/>
      <c r="E96" s="243"/>
      <c r="F96" s="243"/>
      <c r="G96" s="243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146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6">
        <v>31</v>
      </c>
      <c r="B97" s="237" t="s">
        <v>296</v>
      </c>
      <c r="C97" s="247" t="s">
        <v>297</v>
      </c>
      <c r="D97" s="238" t="s">
        <v>170</v>
      </c>
      <c r="E97" s="239">
        <v>250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12</v>
      </c>
      <c r="M97" s="241">
        <f>G97*(1+L97/100)</f>
        <v>0</v>
      </c>
      <c r="N97" s="239">
        <v>1.0000000000000001E-5</v>
      </c>
      <c r="O97" s="239">
        <f>ROUND(E97*N97,2)</f>
        <v>0</v>
      </c>
      <c r="P97" s="239">
        <v>0</v>
      </c>
      <c r="Q97" s="239">
        <f>ROUND(E97*P97,2)</f>
        <v>0</v>
      </c>
      <c r="R97" s="241" t="s">
        <v>246</v>
      </c>
      <c r="S97" s="241" t="s">
        <v>140</v>
      </c>
      <c r="T97" s="242" t="s">
        <v>140</v>
      </c>
      <c r="U97" s="224">
        <v>6.2E-2</v>
      </c>
      <c r="V97" s="224">
        <f>ROUND(E97*U97,2)</f>
        <v>15.5</v>
      </c>
      <c r="W97" s="224"/>
      <c r="X97" s="224" t="s">
        <v>172</v>
      </c>
      <c r="Y97" s="224" t="s">
        <v>143</v>
      </c>
      <c r="Z97" s="214"/>
      <c r="AA97" s="214"/>
      <c r="AB97" s="214"/>
      <c r="AC97" s="214"/>
      <c r="AD97" s="214"/>
      <c r="AE97" s="214"/>
      <c r="AF97" s="214"/>
      <c r="AG97" s="214" t="s">
        <v>173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48" t="s">
        <v>298</v>
      </c>
      <c r="D98" s="243"/>
      <c r="E98" s="243"/>
      <c r="F98" s="243"/>
      <c r="G98" s="243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146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56">
        <v>32</v>
      </c>
      <c r="B99" s="257" t="s">
        <v>299</v>
      </c>
      <c r="C99" s="264" t="s">
        <v>300</v>
      </c>
      <c r="D99" s="258" t="s">
        <v>229</v>
      </c>
      <c r="E99" s="259">
        <v>2.5000000000000001E-3</v>
      </c>
      <c r="F99" s="260"/>
      <c r="G99" s="261">
        <f>ROUND(E99*F99,2)</f>
        <v>0</v>
      </c>
      <c r="H99" s="260"/>
      <c r="I99" s="261">
        <f>ROUND(E99*H99,2)</f>
        <v>0</v>
      </c>
      <c r="J99" s="260"/>
      <c r="K99" s="261">
        <f>ROUND(E99*J99,2)</f>
        <v>0</v>
      </c>
      <c r="L99" s="261">
        <v>12</v>
      </c>
      <c r="M99" s="261">
        <f>G99*(1+L99/100)</f>
        <v>0</v>
      </c>
      <c r="N99" s="259">
        <v>0</v>
      </c>
      <c r="O99" s="259">
        <f>ROUND(E99*N99,2)</f>
        <v>0</v>
      </c>
      <c r="P99" s="259">
        <v>0</v>
      </c>
      <c r="Q99" s="259">
        <f>ROUND(E99*P99,2)</f>
        <v>0</v>
      </c>
      <c r="R99" s="261" t="s">
        <v>249</v>
      </c>
      <c r="S99" s="261" t="s">
        <v>140</v>
      </c>
      <c r="T99" s="262" t="s">
        <v>140</v>
      </c>
      <c r="U99" s="224">
        <v>3.246</v>
      </c>
      <c r="V99" s="224">
        <f>ROUND(E99*U99,2)</f>
        <v>0.01</v>
      </c>
      <c r="W99" s="224"/>
      <c r="X99" s="224" t="s">
        <v>230</v>
      </c>
      <c r="Y99" s="224" t="s">
        <v>143</v>
      </c>
      <c r="Z99" s="214"/>
      <c r="AA99" s="214"/>
      <c r="AB99" s="214"/>
      <c r="AC99" s="214"/>
      <c r="AD99" s="214"/>
      <c r="AE99" s="214"/>
      <c r="AF99" s="214"/>
      <c r="AG99" s="214" t="s">
        <v>231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x14ac:dyDescent="0.2">
      <c r="A100" s="226" t="s">
        <v>135</v>
      </c>
      <c r="B100" s="227" t="s">
        <v>94</v>
      </c>
      <c r="C100" s="246" t="s">
        <v>95</v>
      </c>
      <c r="D100" s="228"/>
      <c r="E100" s="229"/>
      <c r="F100" s="230"/>
      <c r="G100" s="230">
        <f>SUMIF(AG101:AG104,"&lt;&gt;NOR",G101:G104)</f>
        <v>0</v>
      </c>
      <c r="H100" s="230"/>
      <c r="I100" s="230">
        <f>SUM(I101:I104)</f>
        <v>0</v>
      </c>
      <c r="J100" s="230"/>
      <c r="K100" s="230">
        <f>SUM(K101:K104)</f>
        <v>0</v>
      </c>
      <c r="L100" s="230"/>
      <c r="M100" s="230">
        <f>SUM(M101:M104)</f>
        <v>0</v>
      </c>
      <c r="N100" s="229"/>
      <c r="O100" s="229">
        <f>SUM(O101:O104)</f>
        <v>0</v>
      </c>
      <c r="P100" s="229"/>
      <c r="Q100" s="229">
        <f>SUM(Q101:Q104)</f>
        <v>0</v>
      </c>
      <c r="R100" s="230"/>
      <c r="S100" s="230"/>
      <c r="T100" s="231"/>
      <c r="U100" s="225"/>
      <c r="V100" s="225">
        <f>SUM(V101:V104)</f>
        <v>1.88</v>
      </c>
      <c r="W100" s="225"/>
      <c r="X100" s="225"/>
      <c r="Y100" s="225"/>
      <c r="AG100" t="s">
        <v>136</v>
      </c>
    </row>
    <row r="101" spans="1:60" outlineLevel="1" x14ac:dyDescent="0.2">
      <c r="A101" s="256">
        <v>33</v>
      </c>
      <c r="B101" s="257" t="s">
        <v>301</v>
      </c>
      <c r="C101" s="264" t="s">
        <v>302</v>
      </c>
      <c r="D101" s="258" t="s">
        <v>183</v>
      </c>
      <c r="E101" s="259">
        <v>7</v>
      </c>
      <c r="F101" s="260"/>
      <c r="G101" s="261">
        <f>ROUND(E101*F101,2)</f>
        <v>0</v>
      </c>
      <c r="H101" s="260"/>
      <c r="I101" s="261">
        <f>ROUND(E101*H101,2)</f>
        <v>0</v>
      </c>
      <c r="J101" s="260"/>
      <c r="K101" s="261">
        <f>ROUND(E101*J101,2)</f>
        <v>0</v>
      </c>
      <c r="L101" s="261">
        <v>12</v>
      </c>
      <c r="M101" s="261">
        <f>G101*(1+L101/100)</f>
        <v>0</v>
      </c>
      <c r="N101" s="259">
        <v>0</v>
      </c>
      <c r="O101" s="259">
        <f>ROUND(E101*N101,2)</f>
        <v>0</v>
      </c>
      <c r="P101" s="259">
        <v>5.2999999999999998E-4</v>
      </c>
      <c r="Q101" s="259">
        <f>ROUND(E101*P101,2)</f>
        <v>0</v>
      </c>
      <c r="R101" s="261" t="s">
        <v>246</v>
      </c>
      <c r="S101" s="261" t="s">
        <v>140</v>
      </c>
      <c r="T101" s="262" t="s">
        <v>140</v>
      </c>
      <c r="U101" s="224">
        <v>6.2E-2</v>
      </c>
      <c r="V101" s="224">
        <f>ROUND(E101*U101,2)</f>
        <v>0.43</v>
      </c>
      <c r="W101" s="224"/>
      <c r="X101" s="224" t="s">
        <v>172</v>
      </c>
      <c r="Y101" s="224" t="s">
        <v>143</v>
      </c>
      <c r="Z101" s="214"/>
      <c r="AA101" s="214"/>
      <c r="AB101" s="214"/>
      <c r="AC101" s="214"/>
      <c r="AD101" s="214"/>
      <c r="AE101" s="214"/>
      <c r="AF101" s="214"/>
      <c r="AG101" s="214" t="s">
        <v>173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6">
        <v>34</v>
      </c>
      <c r="B102" s="257" t="s">
        <v>303</v>
      </c>
      <c r="C102" s="264" t="s">
        <v>304</v>
      </c>
      <c r="D102" s="258" t="s">
        <v>183</v>
      </c>
      <c r="E102" s="259">
        <v>7</v>
      </c>
      <c r="F102" s="260"/>
      <c r="G102" s="261">
        <f>ROUND(E102*F102,2)</f>
        <v>0</v>
      </c>
      <c r="H102" s="260"/>
      <c r="I102" s="261">
        <f>ROUND(E102*H102,2)</f>
        <v>0</v>
      </c>
      <c r="J102" s="260"/>
      <c r="K102" s="261">
        <f>ROUND(E102*J102,2)</f>
        <v>0</v>
      </c>
      <c r="L102" s="261">
        <v>12</v>
      </c>
      <c r="M102" s="261">
        <f>G102*(1+L102/100)</f>
        <v>0</v>
      </c>
      <c r="N102" s="259">
        <v>0</v>
      </c>
      <c r="O102" s="259">
        <f>ROUND(E102*N102,2)</f>
        <v>0</v>
      </c>
      <c r="P102" s="259">
        <v>0</v>
      </c>
      <c r="Q102" s="259">
        <f>ROUND(E102*P102,2)</f>
        <v>0</v>
      </c>
      <c r="R102" s="261" t="s">
        <v>249</v>
      </c>
      <c r="S102" s="261" t="s">
        <v>140</v>
      </c>
      <c r="T102" s="262" t="s">
        <v>140</v>
      </c>
      <c r="U102" s="224">
        <v>0.20599999999999999</v>
      </c>
      <c r="V102" s="224">
        <f>ROUND(E102*U102,2)</f>
        <v>1.44</v>
      </c>
      <c r="W102" s="224"/>
      <c r="X102" s="224" t="s">
        <v>172</v>
      </c>
      <c r="Y102" s="224" t="s">
        <v>143</v>
      </c>
      <c r="Z102" s="214"/>
      <c r="AA102" s="214"/>
      <c r="AB102" s="214"/>
      <c r="AC102" s="214"/>
      <c r="AD102" s="214"/>
      <c r="AE102" s="214"/>
      <c r="AF102" s="214"/>
      <c r="AG102" s="214" t="s">
        <v>173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56">
        <v>35</v>
      </c>
      <c r="B103" s="257" t="s">
        <v>305</v>
      </c>
      <c r="C103" s="264" t="s">
        <v>306</v>
      </c>
      <c r="D103" s="258" t="s">
        <v>239</v>
      </c>
      <c r="E103" s="259">
        <v>7</v>
      </c>
      <c r="F103" s="260"/>
      <c r="G103" s="261">
        <f>ROUND(E103*F103,2)</f>
        <v>0</v>
      </c>
      <c r="H103" s="260"/>
      <c r="I103" s="261">
        <f>ROUND(E103*H103,2)</f>
        <v>0</v>
      </c>
      <c r="J103" s="260"/>
      <c r="K103" s="261">
        <f>ROUND(E103*J103,2)</f>
        <v>0</v>
      </c>
      <c r="L103" s="261">
        <v>12</v>
      </c>
      <c r="M103" s="261">
        <f>G103*(1+L103/100)</f>
        <v>0</v>
      </c>
      <c r="N103" s="259">
        <v>6.9999999999999999E-4</v>
      </c>
      <c r="O103" s="259">
        <f>ROUND(E103*N103,2)</f>
        <v>0</v>
      </c>
      <c r="P103" s="259">
        <v>0</v>
      </c>
      <c r="Q103" s="259">
        <f>ROUND(E103*P103,2)</f>
        <v>0</v>
      </c>
      <c r="R103" s="261"/>
      <c r="S103" s="261" t="s">
        <v>200</v>
      </c>
      <c r="T103" s="262" t="s">
        <v>141</v>
      </c>
      <c r="U103" s="224">
        <v>0</v>
      </c>
      <c r="V103" s="224">
        <f>ROUND(E103*U103,2)</f>
        <v>0</v>
      </c>
      <c r="W103" s="224"/>
      <c r="X103" s="224" t="s">
        <v>172</v>
      </c>
      <c r="Y103" s="224" t="s">
        <v>143</v>
      </c>
      <c r="Z103" s="214"/>
      <c r="AA103" s="214"/>
      <c r="AB103" s="214"/>
      <c r="AC103" s="214"/>
      <c r="AD103" s="214"/>
      <c r="AE103" s="214"/>
      <c r="AF103" s="214"/>
      <c r="AG103" s="214" t="s">
        <v>173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56">
        <v>36</v>
      </c>
      <c r="B104" s="257" t="s">
        <v>307</v>
      </c>
      <c r="C104" s="264" t="s">
        <v>308</v>
      </c>
      <c r="D104" s="258" t="s">
        <v>229</v>
      </c>
      <c r="E104" s="259">
        <v>4.8999999999999998E-3</v>
      </c>
      <c r="F104" s="260"/>
      <c r="G104" s="261">
        <f>ROUND(E104*F104,2)</f>
        <v>0</v>
      </c>
      <c r="H104" s="260"/>
      <c r="I104" s="261">
        <f>ROUND(E104*H104,2)</f>
        <v>0</v>
      </c>
      <c r="J104" s="260"/>
      <c r="K104" s="261">
        <f>ROUND(E104*J104,2)</f>
        <v>0</v>
      </c>
      <c r="L104" s="261">
        <v>12</v>
      </c>
      <c r="M104" s="261">
        <f>G104*(1+L104/100)</f>
        <v>0</v>
      </c>
      <c r="N104" s="259">
        <v>0</v>
      </c>
      <c r="O104" s="259">
        <f>ROUND(E104*N104,2)</f>
        <v>0</v>
      </c>
      <c r="P104" s="259">
        <v>0</v>
      </c>
      <c r="Q104" s="259">
        <f>ROUND(E104*P104,2)</f>
        <v>0</v>
      </c>
      <c r="R104" s="261" t="s">
        <v>249</v>
      </c>
      <c r="S104" s="261" t="s">
        <v>140</v>
      </c>
      <c r="T104" s="262" t="s">
        <v>140</v>
      </c>
      <c r="U104" s="224">
        <v>2.351</v>
      </c>
      <c r="V104" s="224">
        <f>ROUND(E104*U104,2)</f>
        <v>0.01</v>
      </c>
      <c r="W104" s="224"/>
      <c r="X104" s="224" t="s">
        <v>230</v>
      </c>
      <c r="Y104" s="224" t="s">
        <v>143</v>
      </c>
      <c r="Z104" s="214"/>
      <c r="AA104" s="214"/>
      <c r="AB104" s="214"/>
      <c r="AC104" s="214"/>
      <c r="AD104" s="214"/>
      <c r="AE104" s="214"/>
      <c r="AF104" s="214"/>
      <c r="AG104" s="214" t="s">
        <v>231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x14ac:dyDescent="0.2">
      <c r="A105" s="226" t="s">
        <v>135</v>
      </c>
      <c r="B105" s="227" t="s">
        <v>96</v>
      </c>
      <c r="C105" s="246" t="s">
        <v>97</v>
      </c>
      <c r="D105" s="228"/>
      <c r="E105" s="229"/>
      <c r="F105" s="230"/>
      <c r="G105" s="230">
        <f>SUMIF(AG106:AG145,"&lt;&gt;NOR",G106:G145)</f>
        <v>0</v>
      </c>
      <c r="H105" s="230"/>
      <c r="I105" s="230">
        <f>SUM(I106:I145)</f>
        <v>0</v>
      </c>
      <c r="J105" s="230"/>
      <c r="K105" s="230">
        <f>SUM(K106:K145)</f>
        <v>0</v>
      </c>
      <c r="L105" s="230"/>
      <c r="M105" s="230">
        <f>SUM(M106:M145)</f>
        <v>0</v>
      </c>
      <c r="N105" s="229"/>
      <c r="O105" s="229">
        <f>SUM(O106:O145)</f>
        <v>0.2</v>
      </c>
      <c r="P105" s="229"/>
      <c r="Q105" s="229">
        <f>SUM(Q106:Q145)</f>
        <v>0</v>
      </c>
      <c r="R105" s="230"/>
      <c r="S105" s="230"/>
      <c r="T105" s="231"/>
      <c r="U105" s="225"/>
      <c r="V105" s="225">
        <f>SUM(V106:V145)</f>
        <v>41.47</v>
      </c>
      <c r="W105" s="225"/>
      <c r="X105" s="225"/>
      <c r="Y105" s="225"/>
      <c r="AG105" t="s">
        <v>136</v>
      </c>
    </row>
    <row r="106" spans="1:60" outlineLevel="1" x14ac:dyDescent="0.2">
      <c r="A106" s="236">
        <v>37</v>
      </c>
      <c r="B106" s="237" t="s">
        <v>309</v>
      </c>
      <c r="C106" s="247" t="s">
        <v>310</v>
      </c>
      <c r="D106" s="238" t="s">
        <v>178</v>
      </c>
      <c r="E106" s="239">
        <v>278.84958999999998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12</v>
      </c>
      <c r="M106" s="241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41" t="s">
        <v>311</v>
      </c>
      <c r="S106" s="241" t="s">
        <v>140</v>
      </c>
      <c r="T106" s="242" t="s">
        <v>140</v>
      </c>
      <c r="U106" s="224">
        <v>7.0000000000000001E-3</v>
      </c>
      <c r="V106" s="224">
        <f>ROUND(E106*U106,2)</f>
        <v>1.95</v>
      </c>
      <c r="W106" s="224"/>
      <c r="X106" s="224" t="s">
        <v>172</v>
      </c>
      <c r="Y106" s="224" t="s">
        <v>143</v>
      </c>
      <c r="Z106" s="214"/>
      <c r="AA106" s="214"/>
      <c r="AB106" s="214"/>
      <c r="AC106" s="214"/>
      <c r="AD106" s="214"/>
      <c r="AE106" s="214"/>
      <c r="AF106" s="214"/>
      <c r="AG106" s="214" t="s">
        <v>173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65" t="s">
        <v>312</v>
      </c>
      <c r="D107" s="253"/>
      <c r="E107" s="254">
        <v>278.84958999999998</v>
      </c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189</v>
      </c>
      <c r="AH107" s="214">
        <v>5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6">
        <v>38</v>
      </c>
      <c r="B108" s="237" t="s">
        <v>313</v>
      </c>
      <c r="C108" s="247" t="s">
        <v>314</v>
      </c>
      <c r="D108" s="238" t="s">
        <v>178</v>
      </c>
      <c r="E108" s="239">
        <v>25.686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12</v>
      </c>
      <c r="M108" s="241">
        <f>G108*(1+L108/100)</f>
        <v>0</v>
      </c>
      <c r="N108" s="239">
        <v>1.0000000000000001E-5</v>
      </c>
      <c r="O108" s="239">
        <f>ROUND(E108*N108,2)</f>
        <v>0</v>
      </c>
      <c r="P108" s="239">
        <v>0</v>
      </c>
      <c r="Q108" s="239">
        <f>ROUND(E108*P108,2)</f>
        <v>0</v>
      </c>
      <c r="R108" s="241" t="s">
        <v>311</v>
      </c>
      <c r="S108" s="241" t="s">
        <v>140</v>
      </c>
      <c r="T108" s="242" t="s">
        <v>140</v>
      </c>
      <c r="U108" s="224">
        <v>2.9000000000000001E-2</v>
      </c>
      <c r="V108" s="224">
        <f>ROUND(E108*U108,2)</f>
        <v>0.74</v>
      </c>
      <c r="W108" s="224"/>
      <c r="X108" s="224" t="s">
        <v>172</v>
      </c>
      <c r="Y108" s="224" t="s">
        <v>143</v>
      </c>
      <c r="Z108" s="214"/>
      <c r="AA108" s="214"/>
      <c r="AB108" s="214"/>
      <c r="AC108" s="214"/>
      <c r="AD108" s="214"/>
      <c r="AE108" s="214"/>
      <c r="AF108" s="214"/>
      <c r="AG108" s="214" t="s">
        <v>173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65" t="s">
        <v>188</v>
      </c>
      <c r="D109" s="253"/>
      <c r="E109" s="254"/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189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65" t="s">
        <v>315</v>
      </c>
      <c r="D110" s="253"/>
      <c r="E110" s="254">
        <v>4.1760000000000002</v>
      </c>
      <c r="F110" s="224"/>
      <c r="G110" s="224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189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">
      <c r="A111" s="221"/>
      <c r="B111" s="222"/>
      <c r="C111" s="265" t="s">
        <v>316</v>
      </c>
      <c r="D111" s="253"/>
      <c r="E111" s="254">
        <v>1.1819999999999999</v>
      </c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189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3" x14ac:dyDescent="0.2">
      <c r="A112" s="221"/>
      <c r="B112" s="222"/>
      <c r="C112" s="265" t="s">
        <v>317</v>
      </c>
      <c r="D112" s="253"/>
      <c r="E112" s="254">
        <v>4.1760000000000002</v>
      </c>
      <c r="F112" s="224"/>
      <c r="G112" s="224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24"/>
      <c r="Z112" s="214"/>
      <c r="AA112" s="214"/>
      <c r="AB112" s="214"/>
      <c r="AC112" s="214"/>
      <c r="AD112" s="214"/>
      <c r="AE112" s="214"/>
      <c r="AF112" s="214"/>
      <c r="AG112" s="214" t="s">
        <v>189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3" x14ac:dyDescent="0.2">
      <c r="A113" s="221"/>
      <c r="B113" s="222"/>
      <c r="C113" s="265" t="s">
        <v>318</v>
      </c>
      <c r="D113" s="253"/>
      <c r="E113" s="254">
        <v>6.5</v>
      </c>
      <c r="F113" s="224"/>
      <c r="G113" s="224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189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">
      <c r="A114" s="221"/>
      <c r="B114" s="222"/>
      <c r="C114" s="265" t="s">
        <v>319</v>
      </c>
      <c r="D114" s="253"/>
      <c r="E114" s="254">
        <v>4.1760000000000002</v>
      </c>
      <c r="F114" s="224"/>
      <c r="G114" s="224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189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21"/>
      <c r="B115" s="222"/>
      <c r="C115" s="265" t="s">
        <v>320</v>
      </c>
      <c r="D115" s="253"/>
      <c r="E115" s="254">
        <v>5.476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189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6">
        <v>39</v>
      </c>
      <c r="B116" s="237" t="s">
        <v>321</v>
      </c>
      <c r="C116" s="247" t="s">
        <v>322</v>
      </c>
      <c r="D116" s="238" t="s">
        <v>178</v>
      </c>
      <c r="E116" s="239">
        <v>136.30000000000001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12</v>
      </c>
      <c r="M116" s="241">
        <f>G116*(1+L116/100)</f>
        <v>0</v>
      </c>
      <c r="N116" s="239">
        <v>3.5E-4</v>
      </c>
      <c r="O116" s="239">
        <f>ROUND(E116*N116,2)</f>
        <v>0.05</v>
      </c>
      <c r="P116" s="239">
        <v>0</v>
      </c>
      <c r="Q116" s="239">
        <f>ROUND(E116*P116,2)</f>
        <v>0</v>
      </c>
      <c r="R116" s="241" t="s">
        <v>311</v>
      </c>
      <c r="S116" s="241" t="s">
        <v>140</v>
      </c>
      <c r="T116" s="242" t="s">
        <v>140</v>
      </c>
      <c r="U116" s="224">
        <v>1.35E-2</v>
      </c>
      <c r="V116" s="224">
        <f>ROUND(E116*U116,2)</f>
        <v>1.84</v>
      </c>
      <c r="W116" s="224"/>
      <c r="X116" s="224" t="s">
        <v>172</v>
      </c>
      <c r="Y116" s="224" t="s">
        <v>143</v>
      </c>
      <c r="Z116" s="214"/>
      <c r="AA116" s="214"/>
      <c r="AB116" s="214"/>
      <c r="AC116" s="214"/>
      <c r="AD116" s="214"/>
      <c r="AE116" s="214"/>
      <c r="AF116" s="214"/>
      <c r="AG116" s="214" t="s">
        <v>173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65" t="s">
        <v>188</v>
      </c>
      <c r="D117" s="253"/>
      <c r="E117" s="254"/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189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">
      <c r="A118" s="221"/>
      <c r="B118" s="222"/>
      <c r="C118" s="265" t="s">
        <v>323</v>
      </c>
      <c r="D118" s="253"/>
      <c r="E118" s="254">
        <v>28.3</v>
      </c>
      <c r="F118" s="224"/>
      <c r="G118" s="224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189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3" x14ac:dyDescent="0.2">
      <c r="A119" s="221"/>
      <c r="B119" s="222"/>
      <c r="C119" s="265" t="s">
        <v>324</v>
      </c>
      <c r="D119" s="253"/>
      <c r="E119" s="254">
        <v>3.6</v>
      </c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4"/>
      <c r="AA119" s="214"/>
      <c r="AB119" s="214"/>
      <c r="AC119" s="214"/>
      <c r="AD119" s="214"/>
      <c r="AE119" s="214"/>
      <c r="AF119" s="214"/>
      <c r="AG119" s="214" t="s">
        <v>189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21"/>
      <c r="B120" s="222"/>
      <c r="C120" s="265" t="s">
        <v>325</v>
      </c>
      <c r="D120" s="253"/>
      <c r="E120" s="254">
        <v>17.899999999999999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189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21"/>
      <c r="B121" s="222"/>
      <c r="C121" s="265" t="s">
        <v>326</v>
      </c>
      <c r="D121" s="253"/>
      <c r="E121" s="254">
        <v>31.1</v>
      </c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189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21"/>
      <c r="B122" s="222"/>
      <c r="C122" s="265" t="s">
        <v>327</v>
      </c>
      <c r="D122" s="253"/>
      <c r="E122" s="254">
        <v>3.3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189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">
      <c r="A123" s="221"/>
      <c r="B123" s="222"/>
      <c r="C123" s="265" t="s">
        <v>328</v>
      </c>
      <c r="D123" s="253"/>
      <c r="E123" s="254">
        <v>24.2</v>
      </c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189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3" x14ac:dyDescent="0.2">
      <c r="A124" s="221"/>
      <c r="B124" s="222"/>
      <c r="C124" s="265" t="s">
        <v>329</v>
      </c>
      <c r="D124" s="253"/>
      <c r="E124" s="254">
        <v>27.9</v>
      </c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189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6">
        <v>40</v>
      </c>
      <c r="B125" s="237" t="s">
        <v>330</v>
      </c>
      <c r="C125" s="247" t="s">
        <v>331</v>
      </c>
      <c r="D125" s="238" t="s">
        <v>178</v>
      </c>
      <c r="E125" s="239">
        <v>278.84958999999998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12</v>
      </c>
      <c r="M125" s="241">
        <f>G125*(1+L125/100)</f>
        <v>0</v>
      </c>
      <c r="N125" s="239">
        <v>6.9999999999999994E-5</v>
      </c>
      <c r="O125" s="239">
        <f>ROUND(E125*N125,2)</f>
        <v>0.02</v>
      </c>
      <c r="P125" s="239">
        <v>0</v>
      </c>
      <c r="Q125" s="239">
        <f>ROUND(E125*P125,2)</f>
        <v>0</v>
      </c>
      <c r="R125" s="241" t="s">
        <v>311</v>
      </c>
      <c r="S125" s="241" t="s">
        <v>140</v>
      </c>
      <c r="T125" s="242" t="s">
        <v>140</v>
      </c>
      <c r="U125" s="224">
        <v>3.2480000000000002E-2</v>
      </c>
      <c r="V125" s="224">
        <f>ROUND(E125*U125,2)</f>
        <v>9.06</v>
      </c>
      <c r="W125" s="224"/>
      <c r="X125" s="224" t="s">
        <v>172</v>
      </c>
      <c r="Y125" s="224" t="s">
        <v>143</v>
      </c>
      <c r="Z125" s="214"/>
      <c r="AA125" s="214"/>
      <c r="AB125" s="214"/>
      <c r="AC125" s="214"/>
      <c r="AD125" s="214"/>
      <c r="AE125" s="214"/>
      <c r="AF125" s="214"/>
      <c r="AG125" s="214" t="s">
        <v>173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21"/>
      <c r="B126" s="222"/>
      <c r="C126" s="265" t="s">
        <v>312</v>
      </c>
      <c r="D126" s="253"/>
      <c r="E126" s="254">
        <v>278.84958999999998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4"/>
      <c r="AA126" s="214"/>
      <c r="AB126" s="214"/>
      <c r="AC126" s="214"/>
      <c r="AD126" s="214"/>
      <c r="AE126" s="214"/>
      <c r="AF126" s="214"/>
      <c r="AG126" s="214" t="s">
        <v>189</v>
      </c>
      <c r="AH126" s="214">
        <v>5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6">
        <v>41</v>
      </c>
      <c r="B127" s="237" t="s">
        <v>332</v>
      </c>
      <c r="C127" s="247" t="s">
        <v>333</v>
      </c>
      <c r="D127" s="238" t="s">
        <v>178</v>
      </c>
      <c r="E127" s="239">
        <v>278.84958999999998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12</v>
      </c>
      <c r="M127" s="241">
        <f>G127*(1+L127/100)</f>
        <v>0</v>
      </c>
      <c r="N127" s="239">
        <v>4.6000000000000001E-4</v>
      </c>
      <c r="O127" s="239">
        <f>ROUND(E127*N127,2)</f>
        <v>0.13</v>
      </c>
      <c r="P127" s="239">
        <v>0</v>
      </c>
      <c r="Q127" s="239">
        <f>ROUND(E127*P127,2)</f>
        <v>0</v>
      </c>
      <c r="R127" s="241"/>
      <c r="S127" s="241" t="s">
        <v>200</v>
      </c>
      <c r="T127" s="242" t="s">
        <v>141</v>
      </c>
      <c r="U127" s="224">
        <v>0.1</v>
      </c>
      <c r="V127" s="224">
        <f>ROUND(E127*U127,2)</f>
        <v>27.88</v>
      </c>
      <c r="W127" s="224"/>
      <c r="X127" s="224" t="s">
        <v>172</v>
      </c>
      <c r="Y127" s="224" t="s">
        <v>143</v>
      </c>
      <c r="Z127" s="214"/>
      <c r="AA127" s="214"/>
      <c r="AB127" s="214"/>
      <c r="AC127" s="214"/>
      <c r="AD127" s="214"/>
      <c r="AE127" s="214"/>
      <c r="AF127" s="214"/>
      <c r="AG127" s="214" t="s">
        <v>173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">
      <c r="A128" s="221"/>
      <c r="B128" s="222"/>
      <c r="C128" s="265" t="s">
        <v>188</v>
      </c>
      <c r="D128" s="253"/>
      <c r="E128" s="254"/>
      <c r="F128" s="224"/>
      <c r="G128" s="224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4"/>
      <c r="AA128" s="214"/>
      <c r="AB128" s="214"/>
      <c r="AC128" s="214"/>
      <c r="AD128" s="214"/>
      <c r="AE128" s="214"/>
      <c r="AF128" s="214"/>
      <c r="AG128" s="214" t="s">
        <v>189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3" x14ac:dyDescent="0.2">
      <c r="A129" s="221"/>
      <c r="B129" s="222"/>
      <c r="C129" s="265" t="s">
        <v>334</v>
      </c>
      <c r="D129" s="253"/>
      <c r="E129" s="254"/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189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">
      <c r="A130" s="221"/>
      <c r="B130" s="222"/>
      <c r="C130" s="265" t="s">
        <v>335</v>
      </c>
      <c r="D130" s="253"/>
      <c r="E130" s="254">
        <v>8.2050000000000001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189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">
      <c r="A131" s="221"/>
      <c r="B131" s="222"/>
      <c r="C131" s="265" t="s">
        <v>336</v>
      </c>
      <c r="D131" s="253"/>
      <c r="E131" s="254">
        <v>10.57029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189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3" x14ac:dyDescent="0.2">
      <c r="A132" s="221"/>
      <c r="B132" s="222"/>
      <c r="C132" s="265" t="s">
        <v>337</v>
      </c>
      <c r="D132" s="253"/>
      <c r="E132" s="254">
        <v>24.918500000000002</v>
      </c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189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">
      <c r="A133" s="221"/>
      <c r="B133" s="222"/>
      <c r="C133" s="265" t="s">
        <v>338</v>
      </c>
      <c r="D133" s="253"/>
      <c r="E133" s="254">
        <v>31.586099999999998</v>
      </c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189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21"/>
      <c r="B134" s="222"/>
      <c r="C134" s="265" t="s">
        <v>339</v>
      </c>
      <c r="D134" s="253"/>
      <c r="E134" s="254">
        <v>10.31095</v>
      </c>
      <c r="F134" s="224"/>
      <c r="G134" s="224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4"/>
      <c r="AA134" s="214"/>
      <c r="AB134" s="214"/>
      <c r="AC134" s="214"/>
      <c r="AD134" s="214"/>
      <c r="AE134" s="214"/>
      <c r="AF134" s="214"/>
      <c r="AG134" s="214" t="s">
        <v>189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">
      <c r="A135" s="221"/>
      <c r="B135" s="222"/>
      <c r="C135" s="265" t="s">
        <v>340</v>
      </c>
      <c r="D135" s="253"/>
      <c r="E135" s="254">
        <v>26.9559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189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">
      <c r="A136" s="221"/>
      <c r="B136" s="222"/>
      <c r="C136" s="265" t="s">
        <v>341</v>
      </c>
      <c r="D136" s="253"/>
      <c r="E136" s="254">
        <v>30.002849999999999</v>
      </c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189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3" x14ac:dyDescent="0.2">
      <c r="A137" s="221"/>
      <c r="B137" s="222"/>
      <c r="C137" s="265" t="s">
        <v>342</v>
      </c>
      <c r="D137" s="253"/>
      <c r="E137" s="254"/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4"/>
      <c r="AA137" s="214"/>
      <c r="AB137" s="214"/>
      <c r="AC137" s="214"/>
      <c r="AD137" s="214"/>
      <c r="AE137" s="214"/>
      <c r="AF137" s="214"/>
      <c r="AG137" s="214" t="s">
        <v>189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3" x14ac:dyDescent="0.2">
      <c r="A138" s="221"/>
      <c r="B138" s="222"/>
      <c r="C138" s="265" t="s">
        <v>188</v>
      </c>
      <c r="D138" s="253"/>
      <c r="E138" s="254"/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189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65" t="s">
        <v>323</v>
      </c>
      <c r="D139" s="253"/>
      <c r="E139" s="254">
        <v>28.3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4"/>
      <c r="AA139" s="214"/>
      <c r="AB139" s="214"/>
      <c r="AC139" s="214"/>
      <c r="AD139" s="214"/>
      <c r="AE139" s="214"/>
      <c r="AF139" s="214"/>
      <c r="AG139" s="214" t="s">
        <v>189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3" x14ac:dyDescent="0.2">
      <c r="A140" s="221"/>
      <c r="B140" s="222"/>
      <c r="C140" s="265" t="s">
        <v>324</v>
      </c>
      <c r="D140" s="253"/>
      <c r="E140" s="254">
        <v>3.6</v>
      </c>
      <c r="F140" s="224"/>
      <c r="G140" s="224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189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21"/>
      <c r="B141" s="222"/>
      <c r="C141" s="265" t="s">
        <v>325</v>
      </c>
      <c r="D141" s="253"/>
      <c r="E141" s="254">
        <v>17.899999999999999</v>
      </c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4"/>
      <c r="AA141" s="214"/>
      <c r="AB141" s="214"/>
      <c r="AC141" s="214"/>
      <c r="AD141" s="214"/>
      <c r="AE141" s="214"/>
      <c r="AF141" s="214"/>
      <c r="AG141" s="214" t="s">
        <v>189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">
      <c r="A142" s="221"/>
      <c r="B142" s="222"/>
      <c r="C142" s="265" t="s">
        <v>326</v>
      </c>
      <c r="D142" s="253"/>
      <c r="E142" s="254">
        <v>31.1</v>
      </c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189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21"/>
      <c r="B143" s="222"/>
      <c r="C143" s="265" t="s">
        <v>327</v>
      </c>
      <c r="D143" s="253"/>
      <c r="E143" s="254">
        <v>3.3</v>
      </c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189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">
      <c r="A144" s="221"/>
      <c r="B144" s="222"/>
      <c r="C144" s="265" t="s">
        <v>328</v>
      </c>
      <c r="D144" s="253"/>
      <c r="E144" s="254">
        <v>24.2</v>
      </c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189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21"/>
      <c r="B145" s="222"/>
      <c r="C145" s="265" t="s">
        <v>329</v>
      </c>
      <c r="D145" s="253"/>
      <c r="E145" s="254">
        <v>27.9</v>
      </c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4"/>
      <c r="AA145" s="214"/>
      <c r="AB145" s="214"/>
      <c r="AC145" s="214"/>
      <c r="AD145" s="214"/>
      <c r="AE145" s="214"/>
      <c r="AF145" s="214"/>
      <c r="AG145" s="214" t="s">
        <v>189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x14ac:dyDescent="0.2">
      <c r="A146" s="226" t="s">
        <v>135</v>
      </c>
      <c r="B146" s="227" t="s">
        <v>98</v>
      </c>
      <c r="C146" s="246" t="s">
        <v>99</v>
      </c>
      <c r="D146" s="228"/>
      <c r="E146" s="229"/>
      <c r="F146" s="230"/>
      <c r="G146" s="230">
        <f>SUMIF(AG147:AG161,"&lt;&gt;NOR",G147:G161)</f>
        <v>0</v>
      </c>
      <c r="H146" s="230"/>
      <c r="I146" s="230">
        <f>SUM(I147:I161)</f>
        <v>0</v>
      </c>
      <c r="J146" s="230"/>
      <c r="K146" s="230">
        <f>SUM(K147:K161)</f>
        <v>0</v>
      </c>
      <c r="L146" s="230"/>
      <c r="M146" s="230">
        <f>SUM(M147:M161)</f>
        <v>0</v>
      </c>
      <c r="N146" s="229"/>
      <c r="O146" s="229">
        <f>SUM(O147:O161)</f>
        <v>0</v>
      </c>
      <c r="P146" s="229"/>
      <c r="Q146" s="229">
        <f>SUM(Q147:Q161)</f>
        <v>0</v>
      </c>
      <c r="R146" s="230"/>
      <c r="S146" s="230"/>
      <c r="T146" s="231"/>
      <c r="U146" s="225"/>
      <c r="V146" s="225">
        <f>SUM(V147:V161)</f>
        <v>7</v>
      </c>
      <c r="W146" s="225"/>
      <c r="X146" s="225"/>
      <c r="Y146" s="225"/>
      <c r="AG146" t="s">
        <v>136</v>
      </c>
    </row>
    <row r="147" spans="1:60" outlineLevel="1" x14ac:dyDescent="0.2">
      <c r="A147" s="256">
        <v>42</v>
      </c>
      <c r="B147" s="257" t="s">
        <v>343</v>
      </c>
      <c r="C147" s="264" t="s">
        <v>344</v>
      </c>
      <c r="D147" s="258" t="s">
        <v>252</v>
      </c>
      <c r="E147" s="259">
        <v>1</v>
      </c>
      <c r="F147" s="260"/>
      <c r="G147" s="261">
        <f>ROUND(E147*F147,2)</f>
        <v>0</v>
      </c>
      <c r="H147" s="260"/>
      <c r="I147" s="261">
        <f>ROUND(E147*H147,2)</f>
        <v>0</v>
      </c>
      <c r="J147" s="260"/>
      <c r="K147" s="261">
        <f>ROUND(E147*J147,2)</f>
        <v>0</v>
      </c>
      <c r="L147" s="261">
        <v>12</v>
      </c>
      <c r="M147" s="261">
        <f>G147*(1+L147/100)</f>
        <v>0</v>
      </c>
      <c r="N147" s="259">
        <v>0</v>
      </c>
      <c r="O147" s="259">
        <f>ROUND(E147*N147,2)</f>
        <v>0</v>
      </c>
      <c r="P147" s="259">
        <v>0</v>
      </c>
      <c r="Q147" s="259">
        <f>ROUND(E147*P147,2)</f>
        <v>0</v>
      </c>
      <c r="R147" s="261"/>
      <c r="S147" s="261" t="s">
        <v>200</v>
      </c>
      <c r="T147" s="262" t="s">
        <v>141</v>
      </c>
      <c r="U147" s="224">
        <v>0</v>
      </c>
      <c r="V147" s="224">
        <f>ROUND(E147*U147,2)</f>
        <v>0</v>
      </c>
      <c r="W147" s="224"/>
      <c r="X147" s="224" t="s">
        <v>172</v>
      </c>
      <c r="Y147" s="224" t="s">
        <v>143</v>
      </c>
      <c r="Z147" s="214"/>
      <c r="AA147" s="214"/>
      <c r="AB147" s="214"/>
      <c r="AC147" s="214"/>
      <c r="AD147" s="214"/>
      <c r="AE147" s="214"/>
      <c r="AF147" s="214"/>
      <c r="AG147" s="214" t="s">
        <v>173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56">
        <v>43</v>
      </c>
      <c r="B148" s="257" t="s">
        <v>345</v>
      </c>
      <c r="C148" s="264" t="s">
        <v>346</v>
      </c>
      <c r="D148" s="258" t="s">
        <v>347</v>
      </c>
      <c r="E148" s="259">
        <v>300</v>
      </c>
      <c r="F148" s="260"/>
      <c r="G148" s="261">
        <f>ROUND(E148*F148,2)</f>
        <v>0</v>
      </c>
      <c r="H148" s="260"/>
      <c r="I148" s="261">
        <f>ROUND(E148*H148,2)</f>
        <v>0</v>
      </c>
      <c r="J148" s="260"/>
      <c r="K148" s="261">
        <f>ROUND(E148*J148,2)</f>
        <v>0</v>
      </c>
      <c r="L148" s="261">
        <v>12</v>
      </c>
      <c r="M148" s="261">
        <f>G148*(1+L148/100)</f>
        <v>0</v>
      </c>
      <c r="N148" s="259">
        <v>0</v>
      </c>
      <c r="O148" s="259">
        <f>ROUND(E148*N148,2)</f>
        <v>0</v>
      </c>
      <c r="P148" s="259">
        <v>0</v>
      </c>
      <c r="Q148" s="259">
        <f>ROUND(E148*P148,2)</f>
        <v>0</v>
      </c>
      <c r="R148" s="261"/>
      <c r="S148" s="261" t="s">
        <v>200</v>
      </c>
      <c r="T148" s="262" t="s">
        <v>141</v>
      </c>
      <c r="U148" s="224">
        <v>0</v>
      </c>
      <c r="V148" s="224">
        <f>ROUND(E148*U148,2)</f>
        <v>0</v>
      </c>
      <c r="W148" s="224"/>
      <c r="X148" s="224" t="s">
        <v>172</v>
      </c>
      <c r="Y148" s="224" t="s">
        <v>143</v>
      </c>
      <c r="Z148" s="214"/>
      <c r="AA148" s="214"/>
      <c r="AB148" s="214"/>
      <c r="AC148" s="214"/>
      <c r="AD148" s="214"/>
      <c r="AE148" s="214"/>
      <c r="AF148" s="214"/>
      <c r="AG148" s="214" t="s">
        <v>173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6">
        <v>44</v>
      </c>
      <c r="B149" s="237" t="s">
        <v>348</v>
      </c>
      <c r="C149" s="247" t="s">
        <v>349</v>
      </c>
      <c r="D149" s="238" t="s">
        <v>252</v>
      </c>
      <c r="E149" s="239">
        <v>7</v>
      </c>
      <c r="F149" s="240"/>
      <c r="G149" s="241">
        <f>ROUND(E149*F149,2)</f>
        <v>0</v>
      </c>
      <c r="H149" s="240"/>
      <c r="I149" s="241">
        <f>ROUND(E149*H149,2)</f>
        <v>0</v>
      </c>
      <c r="J149" s="240"/>
      <c r="K149" s="241">
        <f>ROUND(E149*J149,2)</f>
        <v>0</v>
      </c>
      <c r="L149" s="241">
        <v>12</v>
      </c>
      <c r="M149" s="241">
        <f>G149*(1+L149/100)</f>
        <v>0</v>
      </c>
      <c r="N149" s="239">
        <v>0</v>
      </c>
      <c r="O149" s="239">
        <f>ROUND(E149*N149,2)</f>
        <v>0</v>
      </c>
      <c r="P149" s="239">
        <v>0</v>
      </c>
      <c r="Q149" s="239">
        <f>ROUND(E149*P149,2)</f>
        <v>0</v>
      </c>
      <c r="R149" s="241"/>
      <c r="S149" s="241" t="s">
        <v>200</v>
      </c>
      <c r="T149" s="242" t="s">
        <v>141</v>
      </c>
      <c r="U149" s="224">
        <v>1</v>
      </c>
      <c r="V149" s="224">
        <f>ROUND(E149*U149,2)</f>
        <v>7</v>
      </c>
      <c r="W149" s="224"/>
      <c r="X149" s="224" t="s">
        <v>172</v>
      </c>
      <c r="Y149" s="224" t="s">
        <v>143</v>
      </c>
      <c r="Z149" s="214"/>
      <c r="AA149" s="214"/>
      <c r="AB149" s="214"/>
      <c r="AC149" s="214"/>
      <c r="AD149" s="214"/>
      <c r="AE149" s="214"/>
      <c r="AF149" s="214"/>
      <c r="AG149" s="214" t="s">
        <v>173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33.75" outlineLevel="2" x14ac:dyDescent="0.2">
      <c r="A150" s="221"/>
      <c r="B150" s="222"/>
      <c r="C150" s="248" t="s">
        <v>350</v>
      </c>
      <c r="D150" s="243"/>
      <c r="E150" s="243"/>
      <c r="F150" s="243"/>
      <c r="G150" s="243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146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44" t="str">
        <f>C150</f>
        <v>topného zařízení musí být provedeny v souladu s požadavky ČSN 06 0310. Před vyzkoušením a uvedením do provozu musí být zařízení propláchnuto (postup viz. ČSN 060310). Po propláchnutí musí být topná soustava naplněna upravenou vodou podle ČSN 077401 nebo ČSN 38 3350. Vyčištění a propláchnutí soustavy je součástí dodávky zhotovitele</v>
      </c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21"/>
      <c r="B151" s="222"/>
      <c r="C151" s="249" t="s">
        <v>351</v>
      </c>
      <c r="D151" s="245"/>
      <c r="E151" s="245"/>
      <c r="F151" s="245"/>
      <c r="G151" s="245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4"/>
      <c r="AA151" s="214"/>
      <c r="AB151" s="214"/>
      <c r="AC151" s="214"/>
      <c r="AD151" s="214"/>
      <c r="AE151" s="214"/>
      <c r="AF151" s="214"/>
      <c r="AG151" s="214" t="s">
        <v>146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3" x14ac:dyDescent="0.2">
      <c r="A152" s="221"/>
      <c r="B152" s="222"/>
      <c r="C152" s="249" t="s">
        <v>352</v>
      </c>
      <c r="D152" s="245"/>
      <c r="E152" s="245"/>
      <c r="F152" s="245"/>
      <c r="G152" s="245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4"/>
      <c r="AA152" s="214"/>
      <c r="AB152" s="214"/>
      <c r="AC152" s="214"/>
      <c r="AD152" s="214"/>
      <c r="AE152" s="214"/>
      <c r="AF152" s="214"/>
      <c r="AG152" s="214" t="s">
        <v>146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3" x14ac:dyDescent="0.2">
      <c r="A153" s="221"/>
      <c r="B153" s="222"/>
      <c r="C153" s="249" t="s">
        <v>353</v>
      </c>
      <c r="D153" s="245"/>
      <c r="E153" s="245"/>
      <c r="F153" s="245"/>
      <c r="G153" s="245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4"/>
      <c r="AA153" s="214"/>
      <c r="AB153" s="214"/>
      <c r="AC153" s="214"/>
      <c r="AD153" s="214"/>
      <c r="AE153" s="214"/>
      <c r="AF153" s="214"/>
      <c r="AG153" s="214" t="s">
        <v>146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3" x14ac:dyDescent="0.2">
      <c r="A154" s="221"/>
      <c r="B154" s="222"/>
      <c r="C154" s="249" t="s">
        <v>354</v>
      </c>
      <c r="D154" s="245"/>
      <c r="E154" s="245"/>
      <c r="F154" s="245"/>
      <c r="G154" s="245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146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">
      <c r="A155" s="221"/>
      <c r="B155" s="222"/>
      <c r="C155" s="249" t="s">
        <v>355</v>
      </c>
      <c r="D155" s="245"/>
      <c r="E155" s="245"/>
      <c r="F155" s="245"/>
      <c r="G155" s="245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146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3" x14ac:dyDescent="0.2">
      <c r="A156" s="221"/>
      <c r="B156" s="222"/>
      <c r="C156" s="249" t="s">
        <v>356</v>
      </c>
      <c r="D156" s="245"/>
      <c r="E156" s="245"/>
      <c r="F156" s="245"/>
      <c r="G156" s="245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146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3" x14ac:dyDescent="0.2">
      <c r="A157" s="221"/>
      <c r="B157" s="222"/>
      <c r="C157" s="249" t="s">
        <v>357</v>
      </c>
      <c r="D157" s="245"/>
      <c r="E157" s="245"/>
      <c r="F157" s="245"/>
      <c r="G157" s="245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4"/>
      <c r="AA157" s="214"/>
      <c r="AB157" s="214"/>
      <c r="AC157" s="214"/>
      <c r="AD157" s="214"/>
      <c r="AE157" s="214"/>
      <c r="AF157" s="214"/>
      <c r="AG157" s="214" t="s">
        <v>146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44" t="str">
        <f>C157</f>
        <v>Všechny zkoušky jsou součástí dodávky zhotovitele topné soustavy, přičemž zkoušku zabezpečovacího zařízení a provozní zkoušky lze provádět teprve po úspěšně vykonané</v>
      </c>
      <c r="BB157" s="214"/>
      <c r="BC157" s="214"/>
      <c r="BD157" s="214"/>
      <c r="BE157" s="214"/>
      <c r="BF157" s="214"/>
      <c r="BG157" s="214"/>
      <c r="BH157" s="214"/>
    </row>
    <row r="158" spans="1:60" ht="22.5" outlineLevel="3" x14ac:dyDescent="0.2">
      <c r="A158" s="221"/>
      <c r="B158" s="222"/>
      <c r="C158" s="249" t="s">
        <v>358</v>
      </c>
      <c r="D158" s="245"/>
      <c r="E158" s="245"/>
      <c r="F158" s="245"/>
      <c r="G158" s="245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4"/>
      <c r="AA158" s="214"/>
      <c r="AB158" s="214"/>
      <c r="AC158" s="214"/>
      <c r="AD158" s="214"/>
      <c r="AE158" s="214"/>
      <c r="AF158" s="214"/>
      <c r="AG158" s="214" t="s">
        <v>146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44" t="str">
        <f>C158</f>
        <v>zkoušce těsnosti. Všechny práce musí být provedeny v souladu s platnými bezpečnostními předpisy a normami. Po ukončení montážních prací musí být provedeno kromě zkoušky těsnosti a provozní zkoušky, seřízení systému měření a regulace.</v>
      </c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6">
        <v>45</v>
      </c>
      <c r="B159" s="237" t="s">
        <v>359</v>
      </c>
      <c r="C159" s="247" t="s">
        <v>360</v>
      </c>
      <c r="D159" s="238" t="s">
        <v>361</v>
      </c>
      <c r="E159" s="239">
        <v>7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12</v>
      </c>
      <c r="M159" s="241">
        <f>G159*(1+L159/100)</f>
        <v>0</v>
      </c>
      <c r="N159" s="239">
        <v>0</v>
      </c>
      <c r="O159" s="239">
        <f>ROUND(E159*N159,2)</f>
        <v>0</v>
      </c>
      <c r="P159" s="239">
        <v>0</v>
      </c>
      <c r="Q159" s="239">
        <f>ROUND(E159*P159,2)</f>
        <v>0</v>
      </c>
      <c r="R159" s="241"/>
      <c r="S159" s="241" t="s">
        <v>200</v>
      </c>
      <c r="T159" s="242" t="s">
        <v>141</v>
      </c>
      <c r="U159" s="224">
        <v>0</v>
      </c>
      <c r="V159" s="224">
        <f>ROUND(E159*U159,2)</f>
        <v>0</v>
      </c>
      <c r="W159" s="224"/>
      <c r="X159" s="224" t="s">
        <v>172</v>
      </c>
      <c r="Y159" s="224" t="s">
        <v>143</v>
      </c>
      <c r="Z159" s="214"/>
      <c r="AA159" s="214"/>
      <c r="AB159" s="214"/>
      <c r="AC159" s="214"/>
      <c r="AD159" s="214"/>
      <c r="AE159" s="214"/>
      <c r="AF159" s="214"/>
      <c r="AG159" s="214" t="s">
        <v>173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2" x14ac:dyDescent="0.2">
      <c r="A160" s="221"/>
      <c r="B160" s="222"/>
      <c r="C160" s="248" t="s">
        <v>362</v>
      </c>
      <c r="D160" s="243"/>
      <c r="E160" s="243"/>
      <c r="F160" s="243"/>
      <c r="G160" s="243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4"/>
      <c r="AA160" s="214"/>
      <c r="AB160" s="214"/>
      <c r="AC160" s="214"/>
      <c r="AD160" s="214"/>
      <c r="AE160" s="214"/>
      <c r="AF160" s="214"/>
      <c r="AG160" s="214" t="s">
        <v>146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56">
        <v>46</v>
      </c>
      <c r="B161" s="257" t="s">
        <v>363</v>
      </c>
      <c r="C161" s="264" t="s">
        <v>364</v>
      </c>
      <c r="D161" s="258" t="s">
        <v>365</v>
      </c>
      <c r="E161" s="259">
        <v>1</v>
      </c>
      <c r="F161" s="260"/>
      <c r="G161" s="261">
        <f>ROUND(E161*F161,2)</f>
        <v>0</v>
      </c>
      <c r="H161" s="260"/>
      <c r="I161" s="261">
        <f>ROUND(E161*H161,2)</f>
        <v>0</v>
      </c>
      <c r="J161" s="260"/>
      <c r="K161" s="261">
        <f>ROUND(E161*J161,2)</f>
        <v>0</v>
      </c>
      <c r="L161" s="261">
        <v>12</v>
      </c>
      <c r="M161" s="261">
        <f>G161*(1+L161/100)</f>
        <v>0</v>
      </c>
      <c r="N161" s="259">
        <v>0</v>
      </c>
      <c r="O161" s="259">
        <f>ROUND(E161*N161,2)</f>
        <v>0</v>
      </c>
      <c r="P161" s="259">
        <v>0</v>
      </c>
      <c r="Q161" s="259">
        <f>ROUND(E161*P161,2)</f>
        <v>0</v>
      </c>
      <c r="R161" s="261"/>
      <c r="S161" s="261" t="s">
        <v>200</v>
      </c>
      <c r="T161" s="262" t="s">
        <v>141</v>
      </c>
      <c r="U161" s="224">
        <v>0</v>
      </c>
      <c r="V161" s="224">
        <f>ROUND(E161*U161,2)</f>
        <v>0</v>
      </c>
      <c r="W161" s="224"/>
      <c r="X161" s="224" t="s">
        <v>172</v>
      </c>
      <c r="Y161" s="224" t="s">
        <v>143</v>
      </c>
      <c r="Z161" s="214"/>
      <c r="AA161" s="214"/>
      <c r="AB161" s="214"/>
      <c r="AC161" s="214"/>
      <c r="AD161" s="214"/>
      <c r="AE161" s="214"/>
      <c r="AF161" s="214"/>
      <c r="AG161" s="214" t="s">
        <v>173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26" t="s">
        <v>135</v>
      </c>
      <c r="B162" s="227" t="s">
        <v>100</v>
      </c>
      <c r="C162" s="246" t="s">
        <v>101</v>
      </c>
      <c r="D162" s="228"/>
      <c r="E162" s="229"/>
      <c r="F162" s="230"/>
      <c r="G162" s="230">
        <f>SUMIF(AG163:AG165,"&lt;&gt;NOR",G163:G165)</f>
        <v>0</v>
      </c>
      <c r="H162" s="230"/>
      <c r="I162" s="230">
        <f>SUM(I163:I165)</f>
        <v>0</v>
      </c>
      <c r="J162" s="230"/>
      <c r="K162" s="230">
        <f>SUM(K163:K165)</f>
        <v>0</v>
      </c>
      <c r="L162" s="230"/>
      <c r="M162" s="230">
        <f>SUM(M163:M165)</f>
        <v>0</v>
      </c>
      <c r="N162" s="229"/>
      <c r="O162" s="229">
        <f>SUM(O163:O165)</f>
        <v>0</v>
      </c>
      <c r="P162" s="229"/>
      <c r="Q162" s="229">
        <f>SUM(Q163:Q165)</f>
        <v>0</v>
      </c>
      <c r="R162" s="230"/>
      <c r="S162" s="230"/>
      <c r="T162" s="231"/>
      <c r="U162" s="225"/>
      <c r="V162" s="225">
        <f>SUM(V163:V165)</f>
        <v>7.42</v>
      </c>
      <c r="W162" s="225"/>
      <c r="X162" s="225"/>
      <c r="Y162" s="225"/>
      <c r="AG162" t="s">
        <v>136</v>
      </c>
    </row>
    <row r="163" spans="1:60" outlineLevel="1" x14ac:dyDescent="0.2">
      <c r="A163" s="256">
        <v>47</v>
      </c>
      <c r="B163" s="257" t="s">
        <v>366</v>
      </c>
      <c r="C163" s="264" t="s">
        <v>367</v>
      </c>
      <c r="D163" s="258" t="s">
        <v>183</v>
      </c>
      <c r="E163" s="259">
        <v>7</v>
      </c>
      <c r="F163" s="260"/>
      <c r="G163" s="261">
        <f>ROUND(E163*F163,2)</f>
        <v>0</v>
      </c>
      <c r="H163" s="260"/>
      <c r="I163" s="261">
        <f>ROUND(E163*H163,2)</f>
        <v>0</v>
      </c>
      <c r="J163" s="260"/>
      <c r="K163" s="261">
        <f>ROUND(E163*J163,2)</f>
        <v>0</v>
      </c>
      <c r="L163" s="261">
        <v>12</v>
      </c>
      <c r="M163" s="261">
        <f>G163*(1+L163/100)</f>
        <v>0</v>
      </c>
      <c r="N163" s="259">
        <v>0</v>
      </c>
      <c r="O163" s="259">
        <f>ROUND(E163*N163,2)</f>
        <v>0</v>
      </c>
      <c r="P163" s="259">
        <v>0</v>
      </c>
      <c r="Q163" s="259">
        <f>ROUND(E163*P163,2)</f>
        <v>0</v>
      </c>
      <c r="R163" s="261"/>
      <c r="S163" s="261" t="s">
        <v>140</v>
      </c>
      <c r="T163" s="262" t="s">
        <v>140</v>
      </c>
      <c r="U163" s="224">
        <v>1.06</v>
      </c>
      <c r="V163" s="224">
        <f>ROUND(E163*U163,2)</f>
        <v>7.42</v>
      </c>
      <c r="W163" s="224"/>
      <c r="X163" s="224" t="s">
        <v>172</v>
      </c>
      <c r="Y163" s="224" t="s">
        <v>143</v>
      </c>
      <c r="Z163" s="214"/>
      <c r="AA163" s="214"/>
      <c r="AB163" s="214"/>
      <c r="AC163" s="214"/>
      <c r="AD163" s="214"/>
      <c r="AE163" s="214"/>
      <c r="AF163" s="214"/>
      <c r="AG163" s="214" t="s">
        <v>173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36">
        <v>48</v>
      </c>
      <c r="B164" s="237" t="s">
        <v>368</v>
      </c>
      <c r="C164" s="247" t="s">
        <v>369</v>
      </c>
      <c r="D164" s="238" t="s">
        <v>239</v>
      </c>
      <c r="E164" s="239">
        <v>7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12</v>
      </c>
      <c r="M164" s="241">
        <f>G164*(1+L164/100)</f>
        <v>0</v>
      </c>
      <c r="N164" s="239">
        <v>0</v>
      </c>
      <c r="O164" s="239">
        <f>ROUND(E164*N164,2)</f>
        <v>0</v>
      </c>
      <c r="P164" s="239">
        <v>0</v>
      </c>
      <c r="Q164" s="239">
        <f>ROUND(E164*P164,2)</f>
        <v>0</v>
      </c>
      <c r="R164" s="241"/>
      <c r="S164" s="241" t="s">
        <v>200</v>
      </c>
      <c r="T164" s="242" t="s">
        <v>141</v>
      </c>
      <c r="U164" s="224">
        <v>0</v>
      </c>
      <c r="V164" s="224">
        <f>ROUND(E164*U164,2)</f>
        <v>0</v>
      </c>
      <c r="W164" s="224"/>
      <c r="X164" s="224" t="s">
        <v>172</v>
      </c>
      <c r="Y164" s="224" t="s">
        <v>143</v>
      </c>
      <c r="Z164" s="214"/>
      <c r="AA164" s="214"/>
      <c r="AB164" s="214"/>
      <c r="AC164" s="214"/>
      <c r="AD164" s="214"/>
      <c r="AE164" s="214"/>
      <c r="AF164" s="214"/>
      <c r="AG164" s="214" t="s">
        <v>173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2" x14ac:dyDescent="0.2">
      <c r="A165" s="221"/>
      <c r="B165" s="222"/>
      <c r="C165" s="248" t="s">
        <v>370</v>
      </c>
      <c r="D165" s="243"/>
      <c r="E165" s="243"/>
      <c r="F165" s="243"/>
      <c r="G165" s="243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146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x14ac:dyDescent="0.2">
      <c r="A166" s="226" t="s">
        <v>135</v>
      </c>
      <c r="B166" s="227" t="s">
        <v>102</v>
      </c>
      <c r="C166" s="246" t="s">
        <v>103</v>
      </c>
      <c r="D166" s="228"/>
      <c r="E166" s="229"/>
      <c r="F166" s="230"/>
      <c r="G166" s="230">
        <f>SUMIF(AG167:AG185,"&lt;&gt;NOR",G167:G185)</f>
        <v>0</v>
      </c>
      <c r="H166" s="230"/>
      <c r="I166" s="230">
        <f>SUM(I167:I185)</f>
        <v>0</v>
      </c>
      <c r="J166" s="230"/>
      <c r="K166" s="230">
        <f>SUM(K167:K185)</f>
        <v>0</v>
      </c>
      <c r="L166" s="230"/>
      <c r="M166" s="230">
        <f>SUM(M167:M185)</f>
        <v>0</v>
      </c>
      <c r="N166" s="229"/>
      <c r="O166" s="229">
        <f>SUM(O167:O185)</f>
        <v>0</v>
      </c>
      <c r="P166" s="229"/>
      <c r="Q166" s="229">
        <f>SUM(Q167:Q185)</f>
        <v>0</v>
      </c>
      <c r="R166" s="230"/>
      <c r="S166" s="230"/>
      <c r="T166" s="231"/>
      <c r="U166" s="225"/>
      <c r="V166" s="225">
        <f>SUM(V167:V185)</f>
        <v>16.12</v>
      </c>
      <c r="W166" s="225"/>
      <c r="X166" s="225"/>
      <c r="Y166" s="225"/>
      <c r="AG166" t="s">
        <v>136</v>
      </c>
    </row>
    <row r="167" spans="1:60" outlineLevel="1" x14ac:dyDescent="0.2">
      <c r="A167" s="236">
        <v>49</v>
      </c>
      <c r="B167" s="237" t="s">
        <v>371</v>
      </c>
      <c r="C167" s="247" t="s">
        <v>372</v>
      </c>
      <c r="D167" s="238" t="s">
        <v>229</v>
      </c>
      <c r="E167" s="239">
        <v>2.5449099999999998</v>
      </c>
      <c r="F167" s="240"/>
      <c r="G167" s="241">
        <f>ROUND(E167*F167,2)</f>
        <v>0</v>
      </c>
      <c r="H167" s="240"/>
      <c r="I167" s="241">
        <f>ROUND(E167*H167,2)</f>
        <v>0</v>
      </c>
      <c r="J167" s="240"/>
      <c r="K167" s="241">
        <f>ROUND(E167*J167,2)</f>
        <v>0</v>
      </c>
      <c r="L167" s="241">
        <v>12</v>
      </c>
      <c r="M167" s="241">
        <f>G167*(1+L167/100)</f>
        <v>0</v>
      </c>
      <c r="N167" s="239">
        <v>0</v>
      </c>
      <c r="O167" s="239">
        <f>ROUND(E167*N167,2)</f>
        <v>0</v>
      </c>
      <c r="P167" s="239">
        <v>0</v>
      </c>
      <c r="Q167" s="239">
        <f>ROUND(E167*P167,2)</f>
        <v>0</v>
      </c>
      <c r="R167" s="241" t="s">
        <v>225</v>
      </c>
      <c r="S167" s="241" t="s">
        <v>140</v>
      </c>
      <c r="T167" s="242" t="s">
        <v>140</v>
      </c>
      <c r="U167" s="224">
        <v>0.49</v>
      </c>
      <c r="V167" s="224">
        <f>ROUND(E167*U167,2)</f>
        <v>1.25</v>
      </c>
      <c r="W167" s="224"/>
      <c r="X167" s="224" t="s">
        <v>172</v>
      </c>
      <c r="Y167" s="224" t="s">
        <v>143</v>
      </c>
      <c r="Z167" s="214"/>
      <c r="AA167" s="214"/>
      <c r="AB167" s="214"/>
      <c r="AC167" s="214"/>
      <c r="AD167" s="214"/>
      <c r="AE167" s="214"/>
      <c r="AF167" s="214"/>
      <c r="AG167" s="214" t="s">
        <v>173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48" t="s">
        <v>373</v>
      </c>
      <c r="D168" s="243"/>
      <c r="E168" s="243"/>
      <c r="F168" s="243"/>
      <c r="G168" s="243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4"/>
      <c r="AA168" s="214"/>
      <c r="AB168" s="214"/>
      <c r="AC168" s="214"/>
      <c r="AD168" s="214"/>
      <c r="AE168" s="214"/>
      <c r="AF168" s="214"/>
      <c r="AG168" s="214" t="s">
        <v>146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2" x14ac:dyDescent="0.2">
      <c r="A169" s="221"/>
      <c r="B169" s="222"/>
      <c r="C169" s="265" t="s">
        <v>374</v>
      </c>
      <c r="D169" s="253"/>
      <c r="E169" s="254">
        <v>8.0000000000000002E-3</v>
      </c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189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">
      <c r="A170" s="221"/>
      <c r="B170" s="222"/>
      <c r="C170" s="265" t="s">
        <v>375</v>
      </c>
      <c r="D170" s="253"/>
      <c r="E170" s="254">
        <v>2.4937499999999999</v>
      </c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189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">
      <c r="A171" s="221"/>
      <c r="B171" s="222"/>
      <c r="C171" s="265" t="s">
        <v>376</v>
      </c>
      <c r="D171" s="253"/>
      <c r="E171" s="254">
        <v>3.9449999999999999E-2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189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3" x14ac:dyDescent="0.2">
      <c r="A172" s="221"/>
      <c r="B172" s="222"/>
      <c r="C172" s="265" t="s">
        <v>377</v>
      </c>
      <c r="D172" s="253"/>
      <c r="E172" s="254">
        <v>3.7100000000000002E-3</v>
      </c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189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6">
        <v>50</v>
      </c>
      <c r="B173" s="237" t="s">
        <v>378</v>
      </c>
      <c r="C173" s="247" t="s">
        <v>379</v>
      </c>
      <c r="D173" s="238" t="s">
        <v>229</v>
      </c>
      <c r="E173" s="239">
        <v>48.353290000000001</v>
      </c>
      <c r="F173" s="240"/>
      <c r="G173" s="241">
        <f>ROUND(E173*F173,2)</f>
        <v>0</v>
      </c>
      <c r="H173" s="240"/>
      <c r="I173" s="241">
        <f>ROUND(E173*H173,2)</f>
        <v>0</v>
      </c>
      <c r="J173" s="240"/>
      <c r="K173" s="241">
        <f>ROUND(E173*J173,2)</f>
        <v>0</v>
      </c>
      <c r="L173" s="241">
        <v>12</v>
      </c>
      <c r="M173" s="241">
        <f>G173*(1+L173/100)</f>
        <v>0</v>
      </c>
      <c r="N173" s="239">
        <v>0</v>
      </c>
      <c r="O173" s="239">
        <f>ROUND(E173*N173,2)</f>
        <v>0</v>
      </c>
      <c r="P173" s="239">
        <v>0</v>
      </c>
      <c r="Q173" s="239">
        <f>ROUND(E173*P173,2)</f>
        <v>0</v>
      </c>
      <c r="R173" s="241" t="s">
        <v>225</v>
      </c>
      <c r="S173" s="241" t="s">
        <v>140</v>
      </c>
      <c r="T173" s="242" t="s">
        <v>140</v>
      </c>
      <c r="U173" s="224">
        <v>0</v>
      </c>
      <c r="V173" s="224">
        <f>ROUND(E173*U173,2)</f>
        <v>0</v>
      </c>
      <c r="W173" s="224"/>
      <c r="X173" s="224" t="s">
        <v>172</v>
      </c>
      <c r="Y173" s="224" t="s">
        <v>143</v>
      </c>
      <c r="Z173" s="214"/>
      <c r="AA173" s="214"/>
      <c r="AB173" s="214"/>
      <c r="AC173" s="214"/>
      <c r="AD173" s="214"/>
      <c r="AE173" s="214"/>
      <c r="AF173" s="214"/>
      <c r="AG173" s="214" t="s">
        <v>173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2" x14ac:dyDescent="0.2">
      <c r="A174" s="221"/>
      <c r="B174" s="222"/>
      <c r="C174" s="265" t="s">
        <v>380</v>
      </c>
      <c r="D174" s="253"/>
      <c r="E174" s="254">
        <v>48.353290000000001</v>
      </c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189</v>
      </c>
      <c r="AH174" s="214">
        <v>5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ht="22.5" outlineLevel="1" x14ac:dyDescent="0.2">
      <c r="A175" s="256">
        <v>51</v>
      </c>
      <c r="B175" s="257" t="s">
        <v>381</v>
      </c>
      <c r="C175" s="264" t="s">
        <v>382</v>
      </c>
      <c r="D175" s="258" t="s">
        <v>229</v>
      </c>
      <c r="E175" s="259">
        <v>2.5449099999999998</v>
      </c>
      <c r="F175" s="260"/>
      <c r="G175" s="261">
        <f>ROUND(E175*F175,2)</f>
        <v>0</v>
      </c>
      <c r="H175" s="260"/>
      <c r="I175" s="261">
        <f>ROUND(E175*H175,2)</f>
        <v>0</v>
      </c>
      <c r="J175" s="260"/>
      <c r="K175" s="261">
        <f>ROUND(E175*J175,2)</f>
        <v>0</v>
      </c>
      <c r="L175" s="261">
        <v>12</v>
      </c>
      <c r="M175" s="261">
        <f>G175*(1+L175/100)</f>
        <v>0</v>
      </c>
      <c r="N175" s="259">
        <v>0</v>
      </c>
      <c r="O175" s="259">
        <f>ROUND(E175*N175,2)</f>
        <v>0</v>
      </c>
      <c r="P175" s="259">
        <v>0</v>
      </c>
      <c r="Q175" s="259">
        <f>ROUND(E175*P175,2)</f>
        <v>0</v>
      </c>
      <c r="R175" s="261" t="s">
        <v>225</v>
      </c>
      <c r="S175" s="261" t="s">
        <v>140</v>
      </c>
      <c r="T175" s="262" t="s">
        <v>140</v>
      </c>
      <c r="U175" s="224">
        <v>2.0089999999999999</v>
      </c>
      <c r="V175" s="224">
        <f>ROUND(E175*U175,2)</f>
        <v>5.1100000000000003</v>
      </c>
      <c r="W175" s="224"/>
      <c r="X175" s="224" t="s">
        <v>383</v>
      </c>
      <c r="Y175" s="224" t="s">
        <v>143</v>
      </c>
      <c r="Z175" s="214"/>
      <c r="AA175" s="214"/>
      <c r="AB175" s="214"/>
      <c r="AC175" s="214"/>
      <c r="AD175" s="214"/>
      <c r="AE175" s="214"/>
      <c r="AF175" s="214"/>
      <c r="AG175" s="214" t="s">
        <v>384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36">
        <v>52</v>
      </c>
      <c r="B176" s="237" t="s">
        <v>385</v>
      </c>
      <c r="C176" s="247" t="s">
        <v>386</v>
      </c>
      <c r="D176" s="238" t="s">
        <v>229</v>
      </c>
      <c r="E176" s="239">
        <v>10.179639999999999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12</v>
      </c>
      <c r="M176" s="241">
        <f>G176*(1+L176/100)</f>
        <v>0</v>
      </c>
      <c r="N176" s="239">
        <v>0</v>
      </c>
      <c r="O176" s="239">
        <f>ROUND(E176*N176,2)</f>
        <v>0</v>
      </c>
      <c r="P176" s="239">
        <v>0</v>
      </c>
      <c r="Q176" s="239">
        <f>ROUND(E176*P176,2)</f>
        <v>0</v>
      </c>
      <c r="R176" s="241" t="s">
        <v>225</v>
      </c>
      <c r="S176" s="241" t="s">
        <v>140</v>
      </c>
      <c r="T176" s="242" t="s">
        <v>140</v>
      </c>
      <c r="U176" s="224">
        <v>0.95899999999999996</v>
      </c>
      <c r="V176" s="224">
        <f>ROUND(E176*U176,2)</f>
        <v>9.76</v>
      </c>
      <c r="W176" s="224"/>
      <c r="X176" s="224" t="s">
        <v>172</v>
      </c>
      <c r="Y176" s="224" t="s">
        <v>143</v>
      </c>
      <c r="Z176" s="214"/>
      <c r="AA176" s="214"/>
      <c r="AB176" s="214"/>
      <c r="AC176" s="214"/>
      <c r="AD176" s="214"/>
      <c r="AE176" s="214"/>
      <c r="AF176" s="214"/>
      <c r="AG176" s="214" t="s">
        <v>173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2" x14ac:dyDescent="0.2">
      <c r="A177" s="221"/>
      <c r="B177" s="222"/>
      <c r="C177" s="265" t="s">
        <v>387</v>
      </c>
      <c r="D177" s="253"/>
      <c r="E177" s="254">
        <v>10.179639999999999</v>
      </c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189</v>
      </c>
      <c r="AH177" s="214">
        <v>5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6">
        <v>53</v>
      </c>
      <c r="B178" s="237" t="s">
        <v>388</v>
      </c>
      <c r="C178" s="247" t="s">
        <v>389</v>
      </c>
      <c r="D178" s="238" t="s">
        <v>229</v>
      </c>
      <c r="E178" s="239">
        <v>3.9449999999999999E-2</v>
      </c>
      <c r="F178" s="240"/>
      <c r="G178" s="241">
        <f>ROUND(E178*F178,2)</f>
        <v>0</v>
      </c>
      <c r="H178" s="240"/>
      <c r="I178" s="241">
        <f>ROUND(E178*H178,2)</f>
        <v>0</v>
      </c>
      <c r="J178" s="240"/>
      <c r="K178" s="241">
        <f>ROUND(E178*J178,2)</f>
        <v>0</v>
      </c>
      <c r="L178" s="241">
        <v>12</v>
      </c>
      <c r="M178" s="241">
        <f>G178*(1+L178/100)</f>
        <v>0</v>
      </c>
      <c r="N178" s="239">
        <v>0</v>
      </c>
      <c r="O178" s="239">
        <f>ROUND(E178*N178,2)</f>
        <v>0</v>
      </c>
      <c r="P178" s="239">
        <v>0</v>
      </c>
      <c r="Q178" s="239">
        <f>ROUND(E178*P178,2)</f>
        <v>0</v>
      </c>
      <c r="R178" s="241" t="s">
        <v>225</v>
      </c>
      <c r="S178" s="241" t="s">
        <v>140</v>
      </c>
      <c r="T178" s="242" t="s">
        <v>140</v>
      </c>
      <c r="U178" s="224">
        <v>0</v>
      </c>
      <c r="V178" s="224">
        <f>ROUND(E178*U178,2)</f>
        <v>0</v>
      </c>
      <c r="W178" s="224"/>
      <c r="X178" s="224" t="s">
        <v>172</v>
      </c>
      <c r="Y178" s="224" t="s">
        <v>143</v>
      </c>
      <c r="Z178" s="214"/>
      <c r="AA178" s="214"/>
      <c r="AB178" s="214"/>
      <c r="AC178" s="214"/>
      <c r="AD178" s="214"/>
      <c r="AE178" s="214"/>
      <c r="AF178" s="214"/>
      <c r="AG178" s="214" t="s">
        <v>173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2" x14ac:dyDescent="0.2">
      <c r="A179" s="221"/>
      <c r="B179" s="222"/>
      <c r="C179" s="248" t="s">
        <v>390</v>
      </c>
      <c r="D179" s="243"/>
      <c r="E179" s="243"/>
      <c r="F179" s="243"/>
      <c r="G179" s="243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146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2" x14ac:dyDescent="0.2">
      <c r="A180" s="221"/>
      <c r="B180" s="222"/>
      <c r="C180" s="265" t="s">
        <v>376</v>
      </c>
      <c r="D180" s="253"/>
      <c r="E180" s="254">
        <v>3.9449999999999999E-2</v>
      </c>
      <c r="F180" s="224"/>
      <c r="G180" s="224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189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22.5" outlineLevel="1" x14ac:dyDescent="0.2">
      <c r="A181" s="236">
        <v>54</v>
      </c>
      <c r="B181" s="237" t="s">
        <v>391</v>
      </c>
      <c r="C181" s="247" t="s">
        <v>392</v>
      </c>
      <c r="D181" s="238" t="s">
        <v>229</v>
      </c>
      <c r="E181" s="239">
        <v>8.0000000000000002E-3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12</v>
      </c>
      <c r="M181" s="241">
        <f>G181*(1+L181/100)</f>
        <v>0</v>
      </c>
      <c r="N181" s="239">
        <v>0</v>
      </c>
      <c r="O181" s="239">
        <f>ROUND(E181*N181,2)</f>
        <v>0</v>
      </c>
      <c r="P181" s="239">
        <v>0</v>
      </c>
      <c r="Q181" s="239">
        <f>ROUND(E181*P181,2)</f>
        <v>0</v>
      </c>
      <c r="R181" s="241" t="s">
        <v>225</v>
      </c>
      <c r="S181" s="241" t="s">
        <v>140</v>
      </c>
      <c r="T181" s="242" t="s">
        <v>140</v>
      </c>
      <c r="U181" s="224">
        <v>0</v>
      </c>
      <c r="V181" s="224">
        <f>ROUND(E181*U181,2)</f>
        <v>0</v>
      </c>
      <c r="W181" s="224"/>
      <c r="X181" s="224" t="s">
        <v>172</v>
      </c>
      <c r="Y181" s="224" t="s">
        <v>143</v>
      </c>
      <c r="Z181" s="214"/>
      <c r="AA181" s="214"/>
      <c r="AB181" s="214"/>
      <c r="AC181" s="214"/>
      <c r="AD181" s="214"/>
      <c r="AE181" s="214"/>
      <c r="AF181" s="214"/>
      <c r="AG181" s="214" t="s">
        <v>173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2" x14ac:dyDescent="0.2">
      <c r="A182" s="221"/>
      <c r="B182" s="222"/>
      <c r="C182" s="265" t="s">
        <v>374</v>
      </c>
      <c r="D182" s="253"/>
      <c r="E182" s="254">
        <v>8.0000000000000002E-3</v>
      </c>
      <c r="F182" s="224"/>
      <c r="G182" s="224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4"/>
      <c r="AA182" s="214"/>
      <c r="AB182" s="214"/>
      <c r="AC182" s="214"/>
      <c r="AD182" s="214"/>
      <c r="AE182" s="214"/>
      <c r="AF182" s="214"/>
      <c r="AG182" s="214" t="s">
        <v>189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 x14ac:dyDescent="0.2">
      <c r="A183" s="236">
        <v>55</v>
      </c>
      <c r="B183" s="237" t="s">
        <v>393</v>
      </c>
      <c r="C183" s="247" t="s">
        <v>394</v>
      </c>
      <c r="D183" s="238" t="s">
        <v>229</v>
      </c>
      <c r="E183" s="239">
        <v>2.4974599999999998</v>
      </c>
      <c r="F183" s="240"/>
      <c r="G183" s="241">
        <f>ROUND(E183*F183,2)</f>
        <v>0</v>
      </c>
      <c r="H183" s="240"/>
      <c r="I183" s="241">
        <f>ROUND(E183*H183,2)</f>
        <v>0</v>
      </c>
      <c r="J183" s="240"/>
      <c r="K183" s="241">
        <f>ROUND(E183*J183,2)</f>
        <v>0</v>
      </c>
      <c r="L183" s="241">
        <v>12</v>
      </c>
      <c r="M183" s="241">
        <f>G183*(1+L183/100)</f>
        <v>0</v>
      </c>
      <c r="N183" s="239">
        <v>0</v>
      </c>
      <c r="O183" s="239">
        <f>ROUND(E183*N183,2)</f>
        <v>0</v>
      </c>
      <c r="P183" s="239">
        <v>0</v>
      </c>
      <c r="Q183" s="239">
        <f>ROUND(E183*P183,2)</f>
        <v>0</v>
      </c>
      <c r="R183" s="241"/>
      <c r="S183" s="241" t="s">
        <v>200</v>
      </c>
      <c r="T183" s="242" t="s">
        <v>141</v>
      </c>
      <c r="U183" s="224">
        <v>0</v>
      </c>
      <c r="V183" s="224">
        <f>ROUND(E183*U183,2)</f>
        <v>0</v>
      </c>
      <c r="W183" s="224"/>
      <c r="X183" s="224" t="s">
        <v>172</v>
      </c>
      <c r="Y183" s="224" t="s">
        <v>143</v>
      </c>
      <c r="Z183" s="214"/>
      <c r="AA183" s="214"/>
      <c r="AB183" s="214"/>
      <c r="AC183" s="214"/>
      <c r="AD183" s="214"/>
      <c r="AE183" s="214"/>
      <c r="AF183" s="214"/>
      <c r="AG183" s="214" t="s">
        <v>173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65" t="s">
        <v>375</v>
      </c>
      <c r="D184" s="253"/>
      <c r="E184" s="254">
        <v>2.4937499999999999</v>
      </c>
      <c r="F184" s="224"/>
      <c r="G184" s="224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189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3" x14ac:dyDescent="0.2">
      <c r="A185" s="221"/>
      <c r="B185" s="222"/>
      <c r="C185" s="265" t="s">
        <v>377</v>
      </c>
      <c r="D185" s="253"/>
      <c r="E185" s="254">
        <v>3.7100000000000002E-3</v>
      </c>
      <c r="F185" s="224"/>
      <c r="G185" s="22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4"/>
      <c r="AA185" s="214"/>
      <c r="AB185" s="214"/>
      <c r="AC185" s="214"/>
      <c r="AD185" s="214"/>
      <c r="AE185" s="214"/>
      <c r="AF185" s="214"/>
      <c r="AG185" s="214" t="s">
        <v>189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x14ac:dyDescent="0.2">
      <c r="A186" s="3"/>
      <c r="B186" s="4"/>
      <c r="C186" s="250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AE186">
        <v>12</v>
      </c>
      <c r="AF186">
        <v>21</v>
      </c>
      <c r="AG186" t="s">
        <v>121</v>
      </c>
    </row>
    <row r="187" spans="1:60" x14ac:dyDescent="0.2">
      <c r="A187" s="217"/>
      <c r="B187" s="218" t="s">
        <v>29</v>
      </c>
      <c r="C187" s="251"/>
      <c r="D187" s="219"/>
      <c r="E187" s="220"/>
      <c r="F187" s="220"/>
      <c r="G187" s="235">
        <f>G8+G11+G15+G25+G27+G39+G52+G55+G61+G63+G79+G91+G100+G105+G146+G162+G166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AE187">
        <f>SUMIF(L7:L185,AE186,G7:G185)</f>
        <v>0</v>
      </c>
      <c r="AF187">
        <f>SUMIF(L7:L185,AF186,G7:G185)</f>
        <v>0</v>
      </c>
      <c r="AG187" t="s">
        <v>165</v>
      </c>
    </row>
    <row r="188" spans="1:60" x14ac:dyDescent="0.2">
      <c r="C188" s="252"/>
      <c r="D188" s="10"/>
      <c r="AG188" t="s">
        <v>166</v>
      </c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iRJYkchjyyV2Rgwch1Syk+SoDlwSDxmfSPFieh9+X9GYOaIhvwkO2t2CADHavVvl33ELIoPbbIVL4+9AwP7kA==" saltValue="jyzSheYC8bfgN45z3Hbahw==" spinCount="100000" sheet="1" formatRows="0"/>
  <mergeCells count="40">
    <mergeCell ref="C160:G160"/>
    <mergeCell ref="C165:G165"/>
    <mergeCell ref="C168:G168"/>
    <mergeCell ref="C179:G179"/>
    <mergeCell ref="C153:G153"/>
    <mergeCell ref="C154:G154"/>
    <mergeCell ref="C155:G155"/>
    <mergeCell ref="C156:G156"/>
    <mergeCell ref="C157:G157"/>
    <mergeCell ref="C158:G158"/>
    <mergeCell ref="C90:G90"/>
    <mergeCell ref="C96:G96"/>
    <mergeCell ref="C98:G98"/>
    <mergeCell ref="C150:G150"/>
    <mergeCell ref="C151:G151"/>
    <mergeCell ref="C152:G152"/>
    <mergeCell ref="C74:G74"/>
    <mergeCell ref="C75:G75"/>
    <mergeCell ref="C76:G76"/>
    <mergeCell ref="C78:G78"/>
    <mergeCell ref="C80:G80"/>
    <mergeCell ref="C82:G82"/>
    <mergeCell ref="C67:G67"/>
    <mergeCell ref="C69:G69"/>
    <mergeCell ref="C70:G70"/>
    <mergeCell ref="C71:G71"/>
    <mergeCell ref="C72:G72"/>
    <mergeCell ref="C73:G73"/>
    <mergeCell ref="C29:G29"/>
    <mergeCell ref="C41:G41"/>
    <mergeCell ref="C51:G51"/>
    <mergeCell ref="C54:G54"/>
    <mergeCell ref="C56:G56"/>
    <mergeCell ref="C66:G6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2024-02-26T11:44:51Z</dcterms:modified>
</cp:coreProperties>
</file>